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7.xml" ContentType="application/vnd.openxmlformats-officedocument.drawing+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garyg\Dropbox\Music Mark\ABRSM\Form\"/>
    </mc:Choice>
  </mc:AlternateContent>
  <xr:revisionPtr revIDLastSave="0" documentId="13_ncr:1_{BE8F9F6B-7807-4CD4-A0B1-F61754943412}" xr6:coauthVersionLast="47" xr6:coauthVersionMax="47" xr10:uidLastSave="{00000000-0000-0000-0000-000000000000}"/>
  <bookViews>
    <workbookView xWindow="28680" yWindow="-120" windowWidth="29040" windowHeight="16440" xr2:uid="{4CD0A85A-C683-4EA1-A5B6-CDFCE3AA7DFF}"/>
  </bookViews>
  <sheets>
    <sheet name="How to use this form" sheetId="7" r:id="rId1"/>
    <sheet name="Candidates" sheetId="1" r:id="rId2"/>
    <sheet name="Fees" sheetId="2" r:id="rId3"/>
    <sheet name="Allocations" sheetId="3" r:id="rId4"/>
    <sheet name="Regions" sheetId="4" r:id="rId5"/>
    <sheet name="Validations" sheetId="5" r:id="rId6"/>
    <sheet name="Errors" sheetId="6" r:id="rId7"/>
  </sheets>
  <externalReferences>
    <externalReference r:id="rId8"/>
  </externalReferences>
  <definedNames>
    <definedName name="Active_Cell" localSheetId="1">!A1</definedName>
    <definedName name="Area">Candidates!$F$7</definedName>
    <definedName name="Basic">#REF!</definedName>
    <definedName name="Dep">#REF!</definedName>
    <definedName name="England">'Regions'!$E$3:$E$139</definedName>
    <definedName name="err_codes">Candidates!$A$10:$A$29</definedName>
    <definedName name="Islands">'Regions'!$K$3:$K$5</definedName>
    <definedName name="ListCym">[1]Wales!$A$2:$A$23</definedName>
    <definedName name="ListEng">[1]England!$C$2:$C$155</definedName>
    <definedName name="ListIsl">[1]Others!$A$2:$A$5</definedName>
    <definedName name="ListScot">[1]Scotland!$A$2:$A$33</definedName>
    <definedName name="N_Ireland">'Regions'!$K$8</definedName>
    <definedName name="Region">Candidates!$F$6</definedName>
    <definedName name="Scotland">'Regions'!$G$3:$G$34</definedName>
    <definedName name="Session">Candidates!$D$5</definedName>
    <definedName name="Territory">Candidates!$F$5</definedName>
    <definedName name="TopUp">#REF!</definedName>
    <definedName name="Wales">'Regions'!$I$3:$I$19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a="1"/>
  <c r="A11" i="1" s="1"/>
  <c r="A12" i="1" a="1"/>
  <c r="A12" i="1" s="1"/>
  <c r="O12" i="1" s="1"/>
  <c r="A13" i="1" a="1"/>
  <c r="A13" i="1"/>
  <c r="A14" i="1" a="1"/>
  <c r="A14" i="1" s="1"/>
  <c r="A15" i="1" a="1"/>
  <c r="A15" i="1"/>
  <c r="A16" i="1" a="1"/>
  <c r="A16" i="1"/>
  <c r="O16" i="1" s="1"/>
  <c r="A17" i="1" a="1"/>
  <c r="A17" i="1" s="1"/>
  <c r="O17" i="1" s="1"/>
  <c r="A18" i="1" a="1"/>
  <c r="A18" i="1" s="1"/>
  <c r="O18" i="1" s="1"/>
  <c r="A19" i="1" a="1"/>
  <c r="A19" i="1"/>
  <c r="A20" i="1" a="1"/>
  <c r="A20" i="1"/>
  <c r="A21" i="1" a="1"/>
  <c r="A21" i="1"/>
  <c r="A22" i="1" a="1"/>
  <c r="A22" i="1"/>
  <c r="A23" i="1" a="1"/>
  <c r="A23" i="1" s="1"/>
  <c r="A24" i="1" a="1"/>
  <c r="A24" i="1" s="1"/>
  <c r="O24" i="1" s="1"/>
  <c r="A25" i="1" a="1"/>
  <c r="A25" i="1"/>
  <c r="O25" i="1" s="1"/>
  <c r="A26" i="1" a="1"/>
  <c r="A26" i="1"/>
  <c r="A27" i="1" a="1"/>
  <c r="A27" i="1"/>
  <c r="A28" i="1" a="1"/>
  <c r="A28" i="1" s="1"/>
  <c r="A29" i="1" a="1"/>
  <c r="A29" i="1" s="1"/>
  <c r="A10" i="1" a="1"/>
  <c r="A10" i="1" s="1"/>
  <c r="D7" i="1"/>
  <c r="G211" i="3"/>
  <c r="D211" i="3"/>
  <c r="K32" i="1"/>
  <c r="K31" i="1"/>
  <c r="O13" i="1"/>
  <c r="D146" i="3"/>
  <c r="D144" i="3"/>
  <c r="J10" i="1"/>
  <c r="J11" i="1"/>
  <c r="L11" i="1" s="1"/>
  <c r="M11" i="1" s="1"/>
  <c r="J12" i="1"/>
  <c r="L12" i="1" s="1"/>
  <c r="J13" i="1"/>
  <c r="L13" i="1" s="1"/>
  <c r="J14" i="1"/>
  <c r="J15" i="1"/>
  <c r="L15" i="1" s="1"/>
  <c r="J16" i="1"/>
  <c r="L16" i="1" s="1"/>
  <c r="J17" i="1"/>
  <c r="L17" i="1" s="1"/>
  <c r="M17" i="1" s="1"/>
  <c r="F6" i="1"/>
  <c r="J28" i="1"/>
  <c r="L28" i="1" s="1"/>
  <c r="J29" i="1"/>
  <c r="L32" i="1" l="1"/>
  <c r="O7" i="1"/>
  <c r="O15" i="1"/>
  <c r="O11" i="1"/>
  <c r="O14" i="1"/>
  <c r="O23" i="1"/>
  <c r="O19" i="1"/>
  <c r="O28" i="1"/>
  <c r="O22" i="1"/>
  <c r="O21" i="1"/>
  <c r="O27" i="1"/>
  <c r="O26" i="1"/>
  <c r="L14" i="1"/>
  <c r="M14" i="1" s="1"/>
  <c r="M13" i="1"/>
  <c r="M16" i="1"/>
  <c r="M12" i="1"/>
  <c r="L10" i="1"/>
  <c r="M15" i="1"/>
  <c r="O10" i="1"/>
  <c r="M28" i="1"/>
  <c r="L29" i="1"/>
  <c r="M29" i="1" s="1"/>
  <c r="J18" i="1"/>
  <c r="J19" i="1"/>
  <c r="J20" i="1"/>
  <c r="J21" i="1"/>
  <c r="L21" i="1" s="1"/>
  <c r="M21" i="1" s="1"/>
  <c r="J22" i="1"/>
  <c r="L22" i="1" s="1"/>
  <c r="M22" i="1" s="1"/>
  <c r="J23" i="1"/>
  <c r="L23" i="1" s="1"/>
  <c r="M23" i="1" s="1"/>
  <c r="J24" i="1"/>
  <c r="L24" i="1" s="1"/>
  <c r="M24" i="1" s="1"/>
  <c r="J25" i="1"/>
  <c r="L25" i="1" s="1"/>
  <c r="J26" i="1"/>
  <c r="L26" i="1" s="1"/>
  <c r="M26" i="1" s="1"/>
  <c r="J27" i="1"/>
  <c r="J30" i="1"/>
  <c r="L30" i="1"/>
  <c r="M10" i="1" l="1"/>
  <c r="O20" i="1"/>
  <c r="O29" i="1"/>
  <c r="O9" i="1"/>
  <c r="B8" i="1"/>
  <c r="L18" i="1"/>
  <c r="M18" i="1" s="1"/>
  <c r="M25" i="1"/>
  <c r="L20" i="1"/>
  <c r="M20" i="1" s="1"/>
  <c r="L27" i="1"/>
  <c r="M27" i="1" s="1"/>
  <c r="L19" i="1"/>
  <c r="M19" i="1" s="1"/>
  <c r="D102" i="3"/>
  <c r="D218" i="3"/>
  <c r="D61" i="3"/>
  <c r="D50" i="3"/>
  <c r="D5" i="3"/>
  <c r="D7" i="3"/>
  <c r="D9" i="3"/>
  <c r="D10" i="3"/>
  <c r="D12" i="3"/>
  <c r="D13" i="3"/>
  <c r="D18" i="3"/>
  <c r="D21" i="3"/>
  <c r="D22" i="3"/>
  <c r="D24" i="3"/>
  <c r="D25" i="3"/>
  <c r="D28" i="3"/>
  <c r="D31" i="3"/>
  <c r="D34" i="3"/>
  <c r="D35" i="3"/>
  <c r="D38" i="3"/>
  <c r="D41" i="3"/>
  <c r="D42" i="3"/>
  <c r="D43" i="3"/>
  <c r="D44" i="3"/>
  <c r="D46" i="3"/>
  <c r="D49" i="3"/>
  <c r="D51" i="3"/>
  <c r="D52" i="3"/>
  <c r="D53" i="3"/>
  <c r="D54" i="3"/>
  <c r="D55" i="3"/>
  <c r="D58" i="3"/>
  <c r="D62" i="3"/>
  <c r="D63" i="3"/>
  <c r="D65" i="3"/>
  <c r="D66" i="3"/>
  <c r="D69" i="3"/>
  <c r="D71" i="3"/>
  <c r="D73" i="3"/>
  <c r="D74" i="3"/>
  <c r="D75" i="3"/>
  <c r="D76" i="3"/>
  <c r="D77" i="3"/>
  <c r="D78" i="3"/>
  <c r="D80" i="3"/>
  <c r="D81" i="3"/>
  <c r="D82" i="3"/>
  <c r="D83" i="3"/>
  <c r="D84" i="3"/>
  <c r="D85" i="3"/>
  <c r="D86" i="3"/>
  <c r="D87" i="3"/>
  <c r="D88" i="3"/>
  <c r="D100" i="3"/>
  <c r="D103" i="3"/>
  <c r="D104" i="3"/>
  <c r="D105" i="3"/>
  <c r="D106" i="3"/>
  <c r="D107" i="3"/>
  <c r="D108" i="3"/>
  <c r="D109" i="3"/>
  <c r="D111" i="3"/>
  <c r="D112" i="3"/>
  <c r="D113" i="3"/>
  <c r="D114" i="3"/>
  <c r="D115" i="3"/>
  <c r="D116" i="3"/>
  <c r="D117" i="3"/>
  <c r="D119" i="3"/>
  <c r="D120" i="3"/>
  <c r="D121" i="3"/>
  <c r="D122" i="3"/>
  <c r="D129" i="3"/>
  <c r="D130" i="3"/>
  <c r="D133" i="3"/>
  <c r="D134" i="3"/>
  <c r="D135" i="3"/>
  <c r="D136" i="3"/>
  <c r="D137" i="3"/>
  <c r="D138" i="3"/>
  <c r="D140" i="3"/>
  <c r="D141" i="3"/>
  <c r="D142" i="3"/>
  <c r="D143" i="3"/>
  <c r="D145" i="3"/>
  <c r="D147" i="3"/>
  <c r="D150" i="3"/>
  <c r="D151" i="3"/>
  <c r="D155" i="3"/>
  <c r="D157" i="3"/>
  <c r="D158" i="3"/>
  <c r="D159" i="3"/>
  <c r="D160" i="3"/>
  <c r="D161" i="3"/>
  <c r="D162" i="3"/>
  <c r="D163" i="3"/>
  <c r="D165" i="3"/>
  <c r="D167" i="3"/>
  <c r="D171" i="3"/>
  <c r="D172" i="3"/>
  <c r="D174" i="3"/>
  <c r="D175" i="3"/>
  <c r="D176" i="3"/>
  <c r="D181" i="3"/>
  <c r="D182" i="3"/>
  <c r="D183" i="3"/>
  <c r="D184" i="3"/>
  <c r="D185" i="3"/>
  <c r="D187" i="3"/>
  <c r="D191" i="3"/>
  <c r="D192" i="3"/>
  <c r="D193" i="3"/>
  <c r="D194" i="3"/>
  <c r="D198" i="3"/>
  <c r="D202" i="3"/>
  <c r="D203" i="3"/>
  <c r="D206" i="3"/>
  <c r="D207" i="3"/>
  <c r="D208" i="3"/>
  <c r="D209" i="3"/>
  <c r="D210" i="3"/>
  <c r="D212" i="3"/>
  <c r="D216" i="3"/>
  <c r="D217" i="3"/>
  <c r="D219" i="3"/>
  <c r="D220" i="3"/>
  <c r="D221" i="3"/>
  <c r="D222" i="3"/>
  <c r="D224" i="3"/>
  <c r="D225" i="3"/>
  <c r="L31" i="1" l="1"/>
  <c r="B11" i="1"/>
  <c r="B28" i="1" l="1"/>
  <c r="B21" i="1"/>
  <c r="B20" i="1"/>
  <c r="B12" i="1"/>
  <c r="B18" i="1"/>
  <c r="B10" i="1"/>
  <c r="B16" i="1"/>
  <c r="B14" i="1"/>
  <c r="B17" i="1"/>
  <c r="B27" i="1"/>
  <c r="B19" i="1"/>
  <c r="B24" i="1"/>
  <c r="B15" i="1"/>
  <c r="B25" i="1"/>
  <c r="B26" i="1"/>
  <c r="B29" i="1"/>
  <c r="B22" i="1"/>
  <c r="B13" i="1"/>
  <c r="B2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<sst xmlns="http://schemas.openxmlformats.org/spreadsheetml/2006/main" count="1000" uniqueCount="490">
  <si>
    <t>Exam</t>
  </si>
  <si>
    <t>2022</t>
  </si>
  <si>
    <t>2023</t>
  </si>
  <si>
    <t>2024</t>
  </si>
  <si>
    <t>Prep Test</t>
  </si>
  <si>
    <t>Initial Practical Grade</t>
  </si>
  <si>
    <t>Practical Grade 1</t>
  </si>
  <si>
    <t>Practical Grade 2</t>
  </si>
  <si>
    <t>Practical Grade 3</t>
  </si>
  <si>
    <t>Practical Grade 4</t>
  </si>
  <si>
    <t>Practical Grade 5</t>
  </si>
  <si>
    <t>Practical Grade 6</t>
  </si>
  <si>
    <t>Practical Grade 7</t>
  </si>
  <si>
    <t>Practical Grade 8</t>
  </si>
  <si>
    <t>ARSM (Practical)</t>
  </si>
  <si>
    <t>Performance Assessment</t>
  </si>
  <si>
    <t>Initial Performance Grade</t>
  </si>
  <si>
    <t>Performance Grade 1</t>
  </si>
  <si>
    <t>Performance Grade 2</t>
  </si>
  <si>
    <t>Performance Grade 3</t>
  </si>
  <si>
    <t>Performance Grade 4</t>
  </si>
  <si>
    <t>Performance Grade 5</t>
  </si>
  <si>
    <t>Performance Grade 6</t>
  </si>
  <si>
    <t>Performance Grade 7</t>
  </si>
  <si>
    <t>Performance Grade 8</t>
  </si>
  <si>
    <t>ARSM (Digital)</t>
  </si>
  <si>
    <t>Music Theory Grade 6</t>
  </si>
  <si>
    <t>Music Theory Grade 7</t>
  </si>
  <si>
    <t>Music Theory Grade 8</t>
  </si>
  <si>
    <t>Contact ID</t>
  </si>
  <si>
    <t>Candidate's name</t>
  </si>
  <si>
    <t>Fee</t>
  </si>
  <si>
    <t>Discount</t>
  </si>
  <si>
    <t>Value</t>
  </si>
  <si>
    <t>To pay</t>
  </si>
  <si>
    <t>Area</t>
  </si>
  <si>
    <t>Barking and Dagenham</t>
  </si>
  <si>
    <t>Barnet</t>
  </si>
  <si>
    <t>Barnsley</t>
  </si>
  <si>
    <t>Bath and North East Somerset</t>
  </si>
  <si>
    <t>Bedford</t>
  </si>
  <si>
    <t>Bexley</t>
  </si>
  <si>
    <t>Birmingham</t>
  </si>
  <si>
    <t>Blackburn with Darwen</t>
  </si>
  <si>
    <t>Blackpool</t>
  </si>
  <si>
    <t>Bolton</t>
  </si>
  <si>
    <t>Bournemouth, Christchurch and Poole</t>
  </si>
  <si>
    <t>Bracknell Forest</t>
  </si>
  <si>
    <t>Bradford</t>
  </si>
  <si>
    <t>Brent</t>
  </si>
  <si>
    <t>Brighton and Hove</t>
  </si>
  <si>
    <t>Bristol, City of</t>
  </si>
  <si>
    <t>Bromley</t>
  </si>
  <si>
    <t>Buckinghamshire</t>
  </si>
  <si>
    <t>Bury</t>
  </si>
  <si>
    <t>Calderdale</t>
  </si>
  <si>
    <t>Cambridgeshire</t>
  </si>
  <si>
    <t>Camden</t>
  </si>
  <si>
    <t>Central Bedfordshire</t>
  </si>
  <si>
    <t>Cheshire East</t>
  </si>
  <si>
    <t>Cheshire West and Chester</t>
  </si>
  <si>
    <t>City of London</t>
  </si>
  <si>
    <t>Cornwall</t>
  </si>
  <si>
    <t>County Durham</t>
  </si>
  <si>
    <t>Coventry</t>
  </si>
  <si>
    <t>Croydon</t>
  </si>
  <si>
    <t>Cumbria</t>
  </si>
  <si>
    <t>Darlington</t>
  </si>
  <si>
    <t>Derby</t>
  </si>
  <si>
    <t>Derbyshire</t>
  </si>
  <si>
    <t>Devon</t>
  </si>
  <si>
    <t>Doncaster</t>
  </si>
  <si>
    <t>Dorset</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</si>
  <si>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</si>
  <si>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</si>
  <si>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</si>
  <si>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</si>
  <si>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</si>
  <si>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</si>
  <si>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</si>
  <si>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</si>
  <si>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</si>
  <si>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</si>
  <si>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</si>
  <si>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</si>
  <si>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</si>
  <si>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</si>
  <si>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</si>
  <si>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</si>
  <si>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</si>
  <si>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Herefordshire, County of</t>
  </si>
  <si>
    <t>Hertfordshire</t>
  </si>
  <si>
    <t>Hillingdon</t>
  </si>
  <si>
    <t>Hounslow</t>
  </si>
  <si>
    <t>Isle of Wight</t>
  </si>
  <si>
    <t>Isles of Scilly</t>
  </si>
  <si>
    <t>Islington</t>
  </si>
  <si>
    <t>Kensington and Chelsea</t>
  </si>
  <si>
    <t>Kent</t>
  </si>
  <si>
    <t>Kingston upon Hull, City of</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</si>
  <si>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</si>
  <si>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</si>
  <si>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</si>
  <si>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</si>
  <si>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</si>
  <si>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</si>
  <si>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</si>
  <si>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</si>
  <si>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</si>
  <si>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</si>
  <si>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</si>
  <si>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</si>
  <si>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</si>
  <si>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</si>
  <si>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</si>
  <si>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</si>
  <si>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</si>
  <si>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</si>
  <si>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</si>
  <si>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</si>
  <si>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</si>
  <si>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</si>
  <si>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Somerset</t>
  </si>
  <si>
    <t>North Tyneside</t>
  </si>
  <si>
    <t>North Yorkshire</t>
  </si>
  <si>
    <t>Northamptonshire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</si>
  <si>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</si>
  <si>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</si>
  <si>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</si>
  <si>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</si>
  <si>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</si>
  <si>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</si>
  <si>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</si>
  <si>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</si>
  <si>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</si>
  <si>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</si>
  <si>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</si>
  <si>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</si>
  <si>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</si>
  <si>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</si>
  <si>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</si>
  <si>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</si>
  <si>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</si>
  <si>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</si>
  <si>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</si>
  <si>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</si>
  <si>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</si>
  <si>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</si>
  <si>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</si>
  <si>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</si>
  <si>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</si>
  <si>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</si>
  <si>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</si>
  <si>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</si>
  <si>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 Helens</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</si>
  <si>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</si>
  <si>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</si>
  <si>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</si>
  <si>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</si>
  <si>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</si>
  <si>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</si>
  <si>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</si>
  <si>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</si>
  <si>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</si>
  <si>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</si>
  <si>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</si>
  <si>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</si>
  <si>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</si>
  <si>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</si>
  <si>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</si>
  <si>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</si>
  <si>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</si>
  <si>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</si>
  <si>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</si>
  <si>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</si>
  <si>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</si>
  <si>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</si>
  <si>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Sussex</t>
  </si>
  <si>
    <t>Westminster</t>
  </si>
  <si>
    <t>Wigan</t>
  </si>
  <si>
    <t>Wiltshire</t>
  </si>
  <si>
    <t>Windsor and Maidenhead</t>
  </si>
  <si>
    <t>Wirral</t>
  </si>
  <si>
    <t>Wokingham</t>
  </si>
  <si>
    <t>Wolverhampton</t>
  </si>
  <si>
    <t>Worcestershire</t>
  </si>
  <si>
    <t>York</t>
  </si>
  <si>
    <t>Guernsey (inc. Sark, Alderney)</t>
  </si>
  <si>
    <t>Jersey</t>
  </si>
  <si>
    <t>Isle of Man</t>
  </si>
  <si>
    <t>Aberdeen City</t>
  </si>
  <si>
    <t>Aberdeenshire</t>
  </si>
  <si>
    <t>Angus</t>
  </si>
  <si>
    <t>Argyll and Bute</t>
  </si>
  <si>
    <t>City of Edinburgh</t>
  </si>
  <si>
    <t>Clackmannanshire</t>
  </si>
  <si>
    <t>Dumfries and Galloway</t>
  </si>
  <si>
    <t>Dundee City</t>
  </si>
  <si>
    <t>East Ayrshire</t>
  </si>
  <si>
    <t>East Dunbartonshire</t>
  </si>
  <si>
    <t>East Lothian</t>
  </si>
  <si>
    <t>East Renfrewshire</t>
  </si>
  <si>
    <t>Falkirk</t>
  </si>
  <si>
    <t>Fife</t>
  </si>
  <si>
    <t>Glasgow City</t>
  </si>
  <si>
    <t>Highland</t>
  </si>
  <si>
    <t>Inverclyde</t>
  </si>
  <si>
    <t>Midlothian</t>
  </si>
  <si>
    <t>Moray</t>
  </si>
  <si>
    <t>Na h-Eileanan an Iar</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</si>
  <si>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</si>
  <si>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</si>
  <si>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</si>
  <si>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</si>
  <si>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</si>
  <si>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</si>
  <si>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</si>
  <si>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</si>
  <si>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</si>
  <si>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</si>
  <si>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</si>
  <si>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</si>
  <si>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</si>
  <si>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</si>
  <si>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</si>
  <si>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</si>
  <si>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</si>
  <si>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</si>
  <si>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</si>
  <si>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</si>
  <si>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</si>
  <si>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</si>
  <si>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</si>
  <si>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</si>
  <si>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</si>
  <si>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</si>
  <si>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</si>
  <si>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</si>
  <si>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</si>
  <si>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</si>
  <si>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</si>
  <si>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</si>
  <si>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</si>
  <si>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</si>
  <si>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Pupil Premium</t>
  </si>
  <si>
    <t>Looked After Child</t>
  </si>
  <si>
    <t>Loss of work</t>
  </si>
  <si>
    <t>Bereavement</t>
  </si>
  <si>
    <t>Financial hardship (other)</t>
  </si>
  <si>
    <t>SEND with financial hardship</t>
  </si>
  <si>
    <t>Other bursary e.g. AYM</t>
  </si>
  <si>
    <t>Service's remissions scheme</t>
  </si>
  <si>
    <t>Low exam uptake (targetted area)</t>
  </si>
  <si>
    <t>Low exam uptake (targetted school)</t>
  </si>
  <si>
    <t>Reasons</t>
  </si>
  <si>
    <t>Notes (optional)</t>
  </si>
  <si>
    <t>Woodwind</t>
  </si>
  <si>
    <t>Brass</t>
  </si>
  <si>
    <t>Percussion</t>
  </si>
  <si>
    <t>Singing</t>
  </si>
  <si>
    <t>Flute</t>
  </si>
  <si>
    <t>Clarinet</t>
  </si>
  <si>
    <t>Piano</t>
  </si>
  <si>
    <t>Bowed strings</t>
  </si>
  <si>
    <t>Violin</t>
  </si>
  <si>
    <t>Viola</t>
  </si>
  <si>
    <t>Cello</t>
  </si>
  <si>
    <t>Double Bass</t>
  </si>
  <si>
    <t>Descant recorder</t>
  </si>
  <si>
    <t>Treble recorder</t>
  </si>
  <si>
    <t>Oboe</t>
  </si>
  <si>
    <t>Bassoon</t>
  </si>
  <si>
    <t>Saxophone</t>
  </si>
  <si>
    <t>Horn</t>
  </si>
  <si>
    <t>Trumpet</t>
  </si>
  <si>
    <t>Cornet</t>
  </si>
  <si>
    <t>Flugelhorn</t>
  </si>
  <si>
    <t>E flat horn</t>
  </si>
  <si>
    <t>Trombone</t>
  </si>
  <si>
    <t>Baritone</t>
  </si>
  <si>
    <t>Euphonium</t>
  </si>
  <si>
    <t>Bass trombone</t>
  </si>
  <si>
    <t>Tuba</t>
  </si>
  <si>
    <t>Harp (pedal)</t>
  </si>
  <si>
    <t>Harp (non-pedal)</t>
  </si>
  <si>
    <t>Percussion (combined)</t>
  </si>
  <si>
    <t>Snare drum</t>
  </si>
  <si>
    <t>Timpani</t>
  </si>
  <si>
    <t>Tuned percussion</t>
  </si>
  <si>
    <t>Singing for musical theatre</t>
  </si>
  <si>
    <t>Jazz clarinet</t>
  </si>
  <si>
    <t>Jazz piano</t>
  </si>
  <si>
    <t>Jazz trombone</t>
  </si>
  <si>
    <t>Jazz trumpet</t>
  </si>
  <si>
    <t>Jazz cornet</t>
  </si>
  <si>
    <t>Jazz flugelhorn</t>
  </si>
  <si>
    <t>Jazz saxophone</t>
  </si>
  <si>
    <t>Harpsichord</t>
  </si>
  <si>
    <t>Guitar</t>
  </si>
  <si>
    <t>Organ</t>
  </si>
  <si>
    <t>Keyboard</t>
  </si>
  <si>
    <t>Instrument</t>
  </si>
  <si>
    <t>Abb</t>
  </si>
  <si>
    <t>BKD</t>
  </si>
  <si>
    <t>BNT</t>
  </si>
  <si>
    <t>BTH</t>
  </si>
  <si>
    <t>BWD</t>
  </si>
  <si>
    <t>BCP</t>
  </si>
  <si>
    <t>BRF</t>
  </si>
  <si>
    <t>BFD</t>
  </si>
  <si>
    <t>BRH</t>
  </si>
  <si>
    <t>BST</t>
  </si>
  <si>
    <t>BRY</t>
  </si>
  <si>
    <t>CDN</t>
  </si>
  <si>
    <t>CBD</t>
  </si>
  <si>
    <t>CHW</t>
  </si>
  <si>
    <t>LON</t>
  </si>
  <si>
    <t>DUR</t>
  </si>
  <si>
    <t>DBY</t>
  </si>
  <si>
    <t>DBS</t>
  </si>
  <si>
    <t>ERY</t>
  </si>
  <si>
    <t>ESX</t>
  </si>
  <si>
    <t>HMF</t>
  </si>
  <si>
    <t>HRW</t>
  </si>
  <si>
    <t>HRG</t>
  </si>
  <si>
    <t>HRT</t>
  </si>
  <si>
    <t>IOS</t>
  </si>
  <si>
    <t>IOW</t>
  </si>
  <si>
    <t>KNC</t>
  </si>
  <si>
    <t>HUL</t>
  </si>
  <si>
    <t>LST</t>
  </si>
  <si>
    <t>MLK</t>
  </si>
  <si>
    <t>NCT</t>
  </si>
  <si>
    <t>NEL</t>
  </si>
  <si>
    <t>NLC</t>
  </si>
  <si>
    <t>NSM</t>
  </si>
  <si>
    <t>NTS</t>
  </si>
  <si>
    <t>NYK</t>
  </si>
  <si>
    <t>NHT</t>
  </si>
  <si>
    <t>RDC</t>
  </si>
  <si>
    <t>SGL</t>
  </si>
  <si>
    <t>STS</t>
  </si>
  <si>
    <t>SOS</t>
  </si>
  <si>
    <t>STH</t>
  </si>
  <si>
    <t>STT</t>
  </si>
  <si>
    <t>STK</t>
  </si>
  <si>
    <t>WSL</t>
  </si>
  <si>
    <t>WLF</t>
  </si>
  <si>
    <t>WEEKS</t>
  </si>
  <si>
    <t>WBK</t>
  </si>
  <si>
    <t>WSX</t>
  </si>
  <si>
    <t>YRK</t>
  </si>
  <si>
    <t>IOM</t>
  </si>
  <si>
    <t>NIR</t>
  </si>
  <si>
    <t>ABS</t>
  </si>
  <si>
    <t>ABD</t>
  </si>
  <si>
    <t>EAY</t>
  </si>
  <si>
    <t>EDB</t>
  </si>
  <si>
    <t>ELN</t>
  </si>
  <si>
    <t>ERF</t>
  </si>
  <si>
    <t>NEI</t>
  </si>
  <si>
    <t>NAY</t>
  </si>
  <si>
    <t>NLK</t>
  </si>
  <si>
    <t>SAY</t>
  </si>
  <si>
    <t>SLK</t>
  </si>
  <si>
    <t>WDB</t>
  </si>
  <si>
    <t>WLN</t>
  </si>
  <si>
    <t>CDF</t>
  </si>
  <si>
    <t>BLG</t>
  </si>
  <si>
    <t>AGS</t>
  </si>
  <si>
    <t>MTF</t>
  </si>
  <si>
    <t>TFN</t>
  </si>
  <si>
    <t>NWH</t>
  </si>
  <si>
    <t>MLN</t>
  </si>
  <si>
    <t>SHE</t>
  </si>
  <si>
    <t>SHF</t>
  </si>
  <si>
    <t>SWK</t>
  </si>
  <si>
    <t>SHM</t>
  </si>
  <si>
    <t>NFK</t>
  </si>
  <si>
    <t>NTH</t>
  </si>
  <si>
    <t>Westmorland and Furness</t>
  </si>
  <si>
    <t>WMF</t>
  </si>
  <si>
    <t>Cumberland</t>
  </si>
  <si>
    <t>CBR</t>
  </si>
  <si>
    <t>EDN</t>
  </si>
  <si>
    <t>Session</t>
  </si>
  <si>
    <t>2025</t>
  </si>
  <si>
    <t>Session:</t>
  </si>
  <si>
    <t>Region:</t>
  </si>
  <si>
    <t>info@musicmark.org.uk</t>
  </si>
  <si>
    <t>N.B. all information will be shared with ABRSM.</t>
  </si>
  <si>
    <t>E-mail a copy of this entire spreadsheet</t>
  </si>
  <si>
    <t>Regions</t>
  </si>
  <si>
    <t>England</t>
  </si>
  <si>
    <t>Scotland</t>
  </si>
  <si>
    <t>Wales</t>
  </si>
  <si>
    <t>Islands</t>
  </si>
  <si>
    <t>Northern Ireland</t>
  </si>
  <si>
    <t>ABRSM Discount Scheme</t>
  </si>
  <si>
    <r>
      <rPr>
        <b/>
        <i/>
        <sz val="11"/>
        <color theme="2" tint="-0.89999084444715716"/>
        <rFont val="Aptos"/>
        <family val="2"/>
      </rPr>
      <t xml:space="preserve">without candidates' names </t>
    </r>
    <r>
      <rPr>
        <i/>
        <sz val="11"/>
        <color theme="2" tint="-0.89999084444715716"/>
        <rFont val="Aptos"/>
        <family val="2"/>
      </rPr>
      <t>to:</t>
    </r>
  </si>
  <si>
    <t xml:space="preserve"> </t>
  </si>
  <si>
    <t>Please select an exam</t>
  </si>
  <si>
    <t>Reason for discount is required</t>
  </si>
  <si>
    <t>Please select a discount level</t>
  </si>
  <si>
    <t>Please DELETE candidate names before sending</t>
  </si>
  <si>
    <t>rtn</t>
  </si>
  <si>
    <t>msg</t>
  </si>
  <si>
    <t>OK</t>
  </si>
  <si>
    <t>Crown Dependencies</t>
  </si>
  <si>
    <t>Ref</t>
  </si>
  <si>
    <t>N_Ireland</t>
  </si>
  <si>
    <t>EANI</t>
  </si>
  <si>
    <t>Area:</t>
  </si>
  <si>
    <t>Reason for discount</t>
  </si>
  <si>
    <t>OR Your Ref</t>
  </si>
  <si>
    <t>Territory</t>
  </si>
  <si>
    <t>Berkshire Maestros</t>
  </si>
  <si>
    <t>Cornwall &amp; Isles of Scilly</t>
  </si>
  <si>
    <t>Durham &amp; Darlington</t>
  </si>
  <si>
    <t>Halton &amp; Warrington</t>
  </si>
  <si>
    <t>NMPAT</t>
  </si>
  <si>
    <t>Tees Valley</t>
  </si>
  <si>
    <t>Tower Hamlets &amp; City of London</t>
  </si>
  <si>
    <t>Tri-borough</t>
  </si>
  <si>
    <t>BKM</t>
  </si>
  <si>
    <t>TVL</t>
  </si>
  <si>
    <t>DRD</t>
  </si>
  <si>
    <t>HWR</t>
  </si>
  <si>
    <t>CWS</t>
  </si>
  <si>
    <t>NPA</t>
  </si>
  <si>
    <t>NI</t>
  </si>
  <si>
    <t>Bolton &amp; Blackburn with Darwen</t>
  </si>
  <si>
    <t>BBN</t>
  </si>
  <si>
    <t>CMB</t>
  </si>
  <si>
    <t/>
  </si>
  <si>
    <t>English areas with combined allocations</t>
  </si>
  <si>
    <t>Halton &amp;  Warrington</t>
  </si>
  <si>
    <t>Northamptonshire &amp; Rutland</t>
  </si>
  <si>
    <t>Hartlepool, Middlesbrough,</t>
  </si>
  <si>
    <t>Hammersmith and Fulham,</t>
  </si>
  <si>
    <t>Kensington and Chelsea,</t>
  </si>
  <si>
    <t>Bracknell Forest, Reading, West Berkshire</t>
  </si>
  <si>
    <t>Windsor and Maidenhead, Wokingham</t>
  </si>
  <si>
    <t>Redcar and Cleveland, Stockton-on-Tees</t>
  </si>
  <si>
    <t>Your reference not required if Contact ID is known</t>
  </si>
  <si>
    <t>Please provide Contact ID if known OR your own ref</t>
  </si>
  <si>
    <t>Leave blank for Theory or PM exams</t>
  </si>
  <si>
    <t>Practical Musicianship 1</t>
  </si>
  <si>
    <t>Practical Musicianship 2</t>
  </si>
  <si>
    <t>Practical Musicianship 3</t>
  </si>
  <si>
    <t>Practical Musicianship 4</t>
  </si>
  <si>
    <t>Practical Musicianship 5</t>
  </si>
  <si>
    <t>Practical Musicianship 6</t>
  </si>
  <si>
    <t>Practical Musicianship 7</t>
  </si>
  <si>
    <t>Practical Musicianship 8</t>
  </si>
  <si>
    <t>Music Theory Grade 1</t>
  </si>
  <si>
    <t>Music Theory Grade 2</t>
  </si>
  <si>
    <t>Music Theory Grade 3</t>
  </si>
  <si>
    <t>Music Theory Grade 4</t>
  </si>
  <si>
    <t>Music Theory Grade 5</t>
  </si>
  <si>
    <t>Qualifies for Free School Meals</t>
  </si>
  <si>
    <t>Multiple reasons (please give details)</t>
  </si>
  <si>
    <t>Cardiff &amp; Vale</t>
  </si>
  <si>
    <t>CDV</t>
  </si>
  <si>
    <t>Gwent Music</t>
  </si>
  <si>
    <t>GCY</t>
  </si>
  <si>
    <t>Newport, Torfaen</t>
  </si>
  <si>
    <t>Blaenau Gwent, Monmouthshire</t>
  </si>
  <si>
    <t>Cardiff, Vale of Glamorgan</t>
  </si>
  <si>
    <t>Welsh areas with combined allocations</t>
  </si>
  <si>
    <t>Gwynnedd &amp; Anglesey</t>
  </si>
  <si>
    <t>Gwynnedd, Isle of Anglesey</t>
  </si>
  <si>
    <t>n/a</t>
  </si>
  <si>
    <t>Gwynedd and Anglesey</t>
  </si>
  <si>
    <t>Cardiff and Vale</t>
  </si>
  <si>
    <t>Clarion</t>
  </si>
  <si>
    <t>Open Up Assessment</t>
  </si>
  <si>
    <t>Spring 26</t>
  </si>
  <si>
    <t>Summer 26</t>
  </si>
  <si>
    <t>Autumn 26</t>
  </si>
  <si>
    <t>Spring 27</t>
  </si>
  <si>
    <t>2026 Allocation:</t>
  </si>
  <si>
    <t>Discount request form valid for exams from 1st February 2026 to 31st January 2027 inclusive</t>
  </si>
  <si>
    <t>2026</t>
  </si>
  <si>
    <t>Creative Musicianship: Introducing</t>
  </si>
  <si>
    <t>Creative Musicianship: Beginner</t>
  </si>
  <si>
    <t>Composing</t>
  </si>
  <si>
    <t>Music Production</t>
  </si>
  <si>
    <t>Inst or subject</t>
  </si>
  <si>
    <t>Song writing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</si>
</sst>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
    <numFmt numFmtId="165" formatCode="&quot;£&quot;#,##0"/>
  </numFmts>
  <fonts count="39"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sz val="11"/>
      <color theme="1"/>
      <name val="Calibri"/>
      <family val="2"/>
    </font>
    <font>
      <b/>
      <sz val="11"/>
      <color theme="1"/>
      <name val="Calibri"/>
      <family val="2"/>
    </font>
    <font>
      <u/>
      <sz val="11"/>
      <color theme="10"/>
      <name val="Aptos Narrow"/>
      <family val="2"/>
      <scheme val="minor"/>
    </font>
    <font>
      <sz val="11"/>
      <color theme="1"/>
      <name val="Aptos"/>
      <family val="2"/>
    </font>
    <font>
      <b/>
      <sz val="11"/>
      <color theme="1"/>
      <name val="Aptos"/>
      <family val="2"/>
    </font>
    <font>
      <i/>
      <sz val="11"/>
      <name val="Aptos"/>
      <family val="2"/>
    </font>
    <font>
      <sz val="11"/>
      <name val="Aptos"/>
      <family val="2"/>
    </font>
    <font>
      <b/>
      <i/>
      <sz val="11"/>
      <color theme="4"/>
      <name val="Aptos"/>
      <family val="2"/>
    </font>
    <font>
      <u/>
      <sz val="11"/>
      <color theme="4"/>
      <name val="Aptos"/>
      <family val="2"/>
    </font>
    <font>
      <sz val="8"/>
      <color theme="1"/>
      <name val="Aptos"/>
      <family val="2"/>
    </font>
    <font>
      <i/>
      <sz val="11"/>
      <color theme="2" tint="-0.89999084444715716"/>
      <name val="Aptos"/>
      <family val="2"/>
    </font>
    <font>
      <sz val="11"/>
      <color theme="2" tint="-0.89999084444715716"/>
      <name val="Aptos"/>
      <family val="2"/>
    </font>
    <font>
      <b/>
      <i/>
      <sz val="11"/>
      <color theme="2" tint="-0.89999084444715716"/>
      <name val="Aptos"/>
      <family val="2"/>
    </font>
    <font>
      <sz val="14"/>
      <color theme="1"/>
      <name val="Aptos"/>
      <family val="2"/>
    </font>
    <font>
      <b/>
      <sz val="11"/>
      <color theme="0"/>
      <name val="Aptos"/>
      <family val="2"/>
    </font>
    <font>
      <sz val="24"/>
      <color theme="1"/>
      <name val="Aptos"/>
      <family val="2"/>
    </font>
    <font>
      <b/>
      <sz val="24"/>
      <color theme="4"/>
      <name val="Aptos"/>
      <family val="2"/>
    </font>
    <font>
      <sz val="14"/>
      <color theme="4"/>
      <name val="Aptos"/>
      <family val="2"/>
    </font>
    <font>
      <i/>
      <sz val="8"/>
      <color theme="1"/>
      <name val="Aptos"/>
      <family val="2"/>
    </font>
    <font>
      <i/>
      <sz val="14"/>
      <color theme="1" tint="0.14999847407452621"/>
      <name val="Aptos"/>
      <family val="2"/>
    </font>
    <font>
      <sz val="11"/>
      <color theme="4" tint="-0.249977111117893"/>
      <name val="Aptos"/>
      <family val="2"/>
    </font>
    <font>
      <sz val="11"/>
      <color theme="4"/>
      <name val="Aptos Narrow"/>
      <family val="2"/>
      <scheme val="minor"/>
    </font>
    <font>
      <b/>
      <sz val="20"/>
      <color theme="4"/>
      <name val="Aptos Narrow"/>
      <family val="2"/>
      <scheme val="minor"/>
    </font>
    <font>
      <b/>
      <sz val="14"/>
      <color theme="4"/>
      <name val="Aptos Narrow"/>
      <family val="2"/>
      <scheme val="minor"/>
    </font>
    <font>
      <sz val="12"/>
      <color theme="1"/>
      <name val="Aptos Narrow"/>
      <family val="2"/>
      <scheme val="minor"/>
    </font>
    <font>
      <b/>
      <sz val="12"/>
      <color theme="1"/>
      <name val="Aptos Narrow"/>
      <family val="2"/>
      <scheme val="minor"/>
    </font>
    <font>
      <sz val="12"/>
      <name val="Aptos Narrow"/>
      <family val="2"/>
      <scheme val="minor"/>
    </font>
    <font>
      <sz val="14"/>
      <color theme="1"/>
      <name val="Aptos Narrow"/>
      <family val="2"/>
      <scheme val="minor"/>
    </font>
    <font>
      <sz val="20"/>
      <color theme="1"/>
      <name val="Aptos Narrow"/>
      <family val="2"/>
      <scheme val="minor"/>
    </font>
    <font>
      <sz val="8"/>
      <name val="Aptos Narrow"/>
      <family val="2"/>
      <scheme val="minor"/>
    </font>
    <font>
      <sz val="14"/>
      <color theme="1" tint="0.34998626667073579"/>
      <name val="Aptos"/>
      <family val="2"/>
    </font>
    <font>
      <sz val="8"/>
      <color theme="1"/>
      <name val="Aptos Narrow"/>
      <family val="2"/>
      <scheme val="minor"/>
    </font>
    <font>
      <b/>
      <sz val="14"/>
      <color theme="4" tint="-0.249977111117893"/>
      <name val="Aptos Narrow"/>
      <family val="2"/>
      <scheme val="minor"/>
    </font>
  </fonts>
  <fills count="8">
    <fill>
      <patternFill patternType="none"/>
    </fill>
    <fill>
      <patternFill patternType="gray125"/>
    </fill>
    <fill>
      <patternFill patternType="solid">
        <fgColor rgb="FFFFFBE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6600"/>
        <bgColor indexed="64"/>
      </patternFill>
    </fill>
    <fill>
      <patternFill patternType="solid">
        <fgColor theme="4"/>
        <bgColor indexed="64"/>
      </patternFill>
    </fill>
  </fills>
  <borders count="13">
    <border>
      <left/>
      <right/>
      <top/>
      <bottom/>
      <diagonal/>
    </border>
    <border>
      <left/>
      <right/>
      <top/>
      <bottom style="thin">
        <color theme="4"/>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0" fontId="8" fillId="0" borderId="0" applyNumberFormat="0" applyFill="0" applyBorder="0" applyAlignment="0" applyProtection="0"/>
  </cellStyleXfs>
  <cellXfs count="87">
    <xf numFmtId="0" fontId="0" fillId="0" borderId="0" xfId="0"/>
    <xf numFmtId="0" fontId="6" fillId="0" borderId="0" xfId="0" applyFont="1"/>
    <xf numFmtId="0" fontId="6" fillId="0" borderId="0" xfId="0" applyFont="1" applyAlignment="1">
      <alignment horizontal="right"/>
    </xf>
    <xf numFmtId="3" fontId="6" fillId="0" borderId="0" xfId="0" applyNumberFormat="1" applyFont="1"/>
    <xf numFmtId="0" fontId="7" fillId="0" borderId="0" xfId="0" applyFont="1"/>
    <xf numFmtId="9" fontId="6" fillId="0" borderId="0" xfId="2" applyFont="1"/>
    <xf numFmtId="0" fontId="4" fillId="0" borderId="0" xfId="0" applyFont="1"/>
    <xf numFmtId="0" fontId="9" fillId="0" borderId="0" xfId="0" applyFont="1"/>
    <xf numFmtId="164" fontId="9" fillId="0" borderId="0" xfId="0" applyNumberFormat="1" applyFont="1"/>
    <xf numFmtId="44" fontId="9" fillId="0" borderId="0" xfId="1" applyFont="1"/>
    <xf numFmtId="0" fontId="9" fillId="3" borderId="0" xfId="0" applyFont="1" applyFill="1"/>
    <xf numFmtId="44" fontId="9" fillId="3" borderId="0" xfId="1" applyFont="1" applyFill="1"/>
    <xf numFmtId="9" fontId="9" fillId="3" borderId="0" xfId="2" applyFont="1" applyFill="1" applyAlignment="1">
      <alignment horizontal="center"/>
    </xf>
    <xf numFmtId="0" fontId="11" fillId="3" borderId="0" xfId="0" applyFont="1" applyFill="1"/>
    <xf numFmtId="0" fontId="12" fillId="3" borderId="0" xfId="3" applyNumberFormat="1" applyFont="1" applyFill="1" applyAlignment="1" applyProtection="1">
      <alignment wrapText="1"/>
      <protection locked="0"/>
    </xf>
    <xf numFmtId="0" fontId="13" fillId="3" borderId="0" xfId="0" applyFont="1" applyFill="1"/>
    <xf numFmtId="0" fontId="14" fillId="3" borderId="0" xfId="3" applyFont="1" applyFill="1"/>
    <xf numFmtId="0" fontId="12" fillId="3" borderId="0" xfId="0" applyFont="1" applyFill="1" applyAlignment="1">
      <alignment horizontal="left"/>
    </xf>
    <xf numFmtId="0" fontId="15" fillId="3" borderId="0" xfId="0" applyFont="1" applyFill="1"/>
    <xf numFmtId="0" fontId="15" fillId="0" borderId="0" xfId="0" applyFont="1"/>
    <xf numFmtId="0" fontId="10" fillId="3" borderId="0" xfId="0" applyFont="1" applyFill="1" applyAlignment="1">
      <alignment horizontal="right"/>
    </xf>
    <xf numFmtId="0" fontId="16" fillId="3" borderId="0" xfId="0" applyFont="1" applyFill="1"/>
    <xf numFmtId="0" fontId="16" fillId="3" borderId="0" xfId="0" applyFont="1" applyFill="1" applyAlignment="1">
      <alignment wrapText="1"/>
    </xf>
    <xf numFmtId="0" fontId="17" fillId="3" borderId="0" xfId="0" applyFont="1" applyFill="1"/>
    <xf numFmtId="0" fontId="16" fillId="3" borderId="0" xfId="0" applyFont="1" applyFill="1" applyAlignment="1">
      <alignment horizontal="right"/>
    </xf>
    <xf numFmtId="0" fontId="9" fillId="3" borderId="0" xfId="0" applyFont="1" applyFill="1" applyAlignment="1">
      <alignment horizontal="center"/>
    </xf>
    <xf numFmtId="164" fontId="9" fillId="3" borderId="0" xfId="1" applyNumberFormat="1" applyFont="1" applyFill="1" applyAlignment="1">
      <alignment horizontal="center"/>
    </xf>
    <xf numFmtId="0" fontId="19" fillId="3" borderId="0" xfId="0" applyFont="1" applyFill="1" applyAlignment="1">
      <alignment horizontal="centerContinuous"/>
    </xf>
    <xf numFmtId="0" fontId="9" fillId="4" borderId="0" xfId="0" applyFont="1" applyFill="1" applyProtection="1">
      <protection locked="0"/>
    </xf>
    <xf numFmtId="0" fontId="9" fillId="0" borderId="0" xfId="0" applyFont="1" applyProtection="1">
      <protection locked="0"/>
    </xf>
    <xf numFmtId="9" fontId="9" fillId="0" borderId="0" xfId="2" applyFont="1" applyAlignment="1" applyProtection="1">
      <alignment horizontal="center"/>
      <protection locked="0"/>
    </xf>
    <xf numFmtId="44" fontId="9" fillId="0" borderId="0" xfId="1" applyFont="1" applyProtection="1"/>
    <xf numFmtId="0" fontId="0" fillId="0" borderId="0" xfId="0" applyAlignment="1">
      <alignment horizontal="center"/>
    </xf>
    <xf numFmtId="0" fontId="19" fillId="3" borderId="1" xfId="0" applyFont="1" applyFill="1" applyBorder="1" applyAlignment="1">
      <alignment horizontal="centerContinuous"/>
    </xf>
    <xf numFmtId="0" fontId="19" fillId="3" borderId="0" xfId="0" applyFont="1" applyFill="1"/>
    <xf numFmtId="0" fontId="19" fillId="0" borderId="0" xfId="0" applyFont="1"/>
    <xf numFmtId="0" fontId="21" fillId="3" borderId="0" xfId="0" applyFont="1" applyFill="1"/>
    <xf numFmtId="0" fontId="22" fillId="3" borderId="0" xfId="0" applyFont="1" applyFill="1" applyAlignment="1">
      <alignment horizontal="centerContinuous"/>
    </xf>
    <xf numFmtId="0" fontId="21" fillId="3" borderId="0" xfId="0" applyFont="1" applyFill="1" applyAlignment="1">
      <alignment horizontal="centerContinuous"/>
    </xf>
    <xf numFmtId="0" fontId="21" fillId="0" borderId="0" xfId="0" applyFont="1"/>
    <xf numFmtId="0" fontId="23" fillId="3" borderId="0" xfId="0" applyFont="1" applyFill="1" applyAlignment="1">
      <alignment horizontal="centerContinuous"/>
    </xf>
    <xf numFmtId="0" fontId="15" fillId="3" borderId="0" xfId="0" applyFont="1" applyFill="1" applyAlignment="1">
      <alignment horizontal="left"/>
    </xf>
    <xf numFmtId="164" fontId="15" fillId="3" borderId="0" xfId="0" applyNumberFormat="1" applyFont="1" applyFill="1" applyAlignment="1">
      <alignment horizontal="left"/>
    </xf>
    <xf numFmtId="0" fontId="24" fillId="3" borderId="0" xfId="0" applyFont="1" applyFill="1" applyAlignment="1">
      <alignment horizontal="left"/>
    </xf>
    <xf numFmtId="0" fontId="15" fillId="0" borderId="0" xfId="0" applyFont="1" applyAlignment="1">
      <alignment horizontal="left"/>
    </xf>
    <xf numFmtId="0" fontId="25" fillId="3" borderId="1" xfId="0" applyFont="1" applyFill="1" applyBorder="1" applyAlignment="1">
      <alignment horizontal="centerContinuous"/>
    </xf>
    <xf numFmtId="0" fontId="9" fillId="6" borderId="0" xfId="0" applyFont="1" applyFill="1"/>
    <xf numFmtId="0" fontId="26" fillId="5" borderId="0" xfId="0" applyFont="1" applyFill="1" applyProtection="1">
      <protection locked="0"/>
    </xf>
    <xf numFmtId="165" fontId="10" fillId="5" borderId="0" xfId="0" applyNumberFormat="1" applyFont="1" applyFill="1" applyAlignment="1">
      <alignment horizontal="left"/>
    </xf>
    <xf numFmtId="0" fontId="20" fillId="7" borderId="0" xfId="0" applyFont="1" applyFill="1"/>
    <xf numFmtId="0" fontId="9" fillId="3" borderId="0" xfId="0" applyFont="1" applyFill="1" applyAlignment="1">
      <alignment horizontal="right"/>
    </xf>
    <xf numFmtId="0" fontId="28" fillId="0" borderId="0" xfId="0" applyFont="1"/>
    <xf numFmtId="0" fontId="29" fillId="0" borderId="0" xfId="0" applyFont="1"/>
    <xf numFmtId="0" fontId="10" fillId="3" borderId="0" xfId="0" applyFont="1" applyFill="1" applyAlignment="1">
      <alignment horizontal="center"/>
    </xf>
    <xf numFmtId="7" fontId="10" fillId="3" borderId="0" xfId="0" applyNumberFormat="1" applyFont="1" applyFill="1"/>
    <xf numFmtId="0" fontId="9" fillId="2" borderId="0" xfId="1" applyNumberFormat="1" applyFont="1" applyFill="1" applyProtection="1"/>
    <xf numFmtId="0" fontId="3" fillId="0" borderId="0" xfId="0" applyFont="1"/>
    <xf numFmtId="3" fontId="3" fillId="0" borderId="0" xfId="0" applyNumberFormat="1" applyFont="1"/>
    <xf numFmtId="0" fontId="30" fillId="0" borderId="0" xfId="0" applyFont="1"/>
    <xf numFmtId="0" fontId="30" fillId="0" borderId="0" xfId="0" applyFont="1" applyAlignment="1">
      <alignment wrapText="1"/>
    </xf>
    <xf numFmtId="0" fontId="31" fillId="0" borderId="0" xfId="0" applyFont="1"/>
    <xf numFmtId="0" fontId="32" fillId="0" borderId="0" xfId="3" applyFont="1" applyBorder="1"/>
    <xf numFmtId="0" fontId="33" fillId="0" borderId="0" xfId="0" applyFont="1"/>
    <xf numFmtId="0" fontId="34" fillId="0" borderId="0" xfId="0" applyFont="1"/>
    <xf numFmtId="0" fontId="36" fillId="3" borderId="1" xfId="0" applyFont="1" applyFill="1" applyBorder="1" applyAlignment="1">
      <alignment horizontal="centerContinuous"/>
    </xf>
    <xf numFmtId="0" fontId="37" fillId="0" borderId="0" xfId="0" applyFont="1"/>
    <xf numFmtId="0" fontId="2" fillId="0" borderId="0" xfId="0" applyFont="1"/>
    <xf numFmtId="3" fontId="2" fillId="0" borderId="0" xfId="0" applyNumberFormat="1" applyFont="1"/>
    <xf numFmtId="0" fontId="1" fillId="0" borderId="0" xfId="0" applyFont="1"/>
    <xf numFmtId="3" fontId="1" fillId="0" borderId="0" xfId="0" applyNumberFormat="1" applyFont="1"/>
    <xf numFmtId="0" fontId="38" fillId="0" borderId="0" xfId="0" applyFont="1"/>
    <xf numFmtId="0" fontId="37" fillId="0" borderId="2" xfId="0" applyFont="1" applyBorder="1"/>
    <xf numFmtId="0" fontId="29" fillId="0" borderId="3" xfId="0" applyFont="1" applyBorder="1"/>
    <xf numFmtId="0" fontId="37" fillId="0" borderId="3" xfId="0" applyFont="1" applyBorder="1"/>
    <xf numFmtId="0" fontId="37" fillId="0" borderId="4" xfId="0" applyFont="1" applyBorder="1"/>
    <xf numFmtId="0" fontId="30" fillId="0" borderId="5" xfId="0" applyFont="1" applyBorder="1"/>
    <xf numFmtId="0" fontId="30" fillId="0" borderId="6" xfId="0" applyFont="1" applyBorder="1"/>
    <xf numFmtId="0" fontId="30" fillId="0" borderId="6" xfId="0" applyFont="1" applyBorder="1" applyAlignment="1">
      <alignment wrapText="1"/>
    </xf>
    <xf numFmtId="0" fontId="30" fillId="0" borderId="7" xfId="0" applyFont="1" applyBorder="1"/>
    <xf numFmtId="0" fontId="30" fillId="0" borderId="8" xfId="0" applyFont="1" applyBorder="1"/>
    <xf numFmtId="0" fontId="30" fillId="0" borderId="9" xfId="0" applyFont="1" applyBorder="1"/>
    <xf numFmtId="0" fontId="1" fillId="0" borderId="10" xfId="0" applyFont="1" applyBorder="1"/>
    <xf numFmtId="3" fontId="1" fillId="0" borderId="11" xfId="0" applyNumberFormat="1" applyFont="1" applyBorder="1"/>
    <xf numFmtId="0" fontId="1" fillId="0" borderId="11" xfId="0" applyFont="1" applyBorder="1"/>
    <xf numFmtId="0" fontId="1" fillId="0" borderId="12" xfId="0" applyFont="1" applyBorder="1"/>
    <xf numFmtId="0" fontId="27" fillId="3" borderId="0" xfId="3" applyNumberFormat="1" applyFont="1" applyFill="1" applyAlignment="1" applyProtection="1">
      <alignment wrapText="1"/>
      <protection locked="0"/>
    </xf>
    <xf numFmtId="0" fontId="6" fillId="0" borderId="0" xfId="0" applyFont="1" applyAlignment="1">
      <alignment horizontal="left"/>
    </xf>
  </cellXfs>
  <cellStyles count="4">
    <cellStyle name="Currency" xfId="1" builtinId="4"/>
    <cellStyle name="Hyperlink" xfId="3" builtinId="8"/>
    <cellStyle name="Normal" xfId="0" builtinId="0"/>
    <cellStyle name="Per cent" xfId="2" builtinId="5"/>
  </cellStyles>
  <dxfs count="52">
    <dxf>
      <fill>
        <patternFill>
          <bgColor theme="5"/>
        </patternFill>
      </fill>
    </dxf>
    <dxf>
      <font>
        <strike val="0"/>
        <color theme="0" tint="-0.14996795556505021"/>
      </font>
    </dxf>
    <dxf>
      <font>
        <strike val="0"/>
      </font>
      <fill>
        <patternFill patternType="solid">
          <bgColor theme="5" tint="0.79998168889431442"/>
        </patternFill>
      </fill>
      <border>
        <left style="thin">
          <color theme="5"/>
        </left>
        <right style="thin">
          <color theme="5"/>
        </right>
        <top style="thin">
          <color theme="5"/>
        </top>
        <bottom style="thin">
          <color theme="5"/>
        </bottom>
      </border>
    </dxf>
    <dxf>
      <fill>
        <patternFill>
          <bgColor theme="5"/>
        </patternFill>
      </fill>
    </dxf>
    <dxf>
      <font>
        <strike val="0"/>
        <color theme="4"/>
      </font>
    </dxf>
    <dxf>
      <font>
        <strike val="0"/>
      </font>
      <fill>
        <patternFill>
          <bgColor theme="5"/>
        </patternFill>
      </fill>
    </dxf>
    <dxf>
      <fill>
        <patternFill>
          <bgColor rgb="FF006600"/>
        </patternFill>
      </fill>
    </dxf>
    <dxf>
      <fill>
        <patternFill>
          <bgColor theme="5"/>
        </patternFill>
      </fill>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numFmt numFmtId="3" formatCode="#,##0"/>
    </dxf>
    <dxf>
      <font>
        <strike val="0"/>
        <outline val="0"/>
        <shadow val="0"/>
        <u val="none"/>
        <vertAlign val="baseline"/>
        <sz val="11"/>
        <color theme="1"/>
        <name val="Calibri"/>
        <family val="2"/>
        <scheme val="none"/>
      </font>
      <numFmt numFmtId="3" formatCode="#,##0"/>
    </dxf>
    <dxf>
      <font>
        <strike val="0"/>
        <outline val="0"/>
        <shadow val="0"/>
        <u val="none"/>
        <vertAlign val="baseline"/>
        <sz val="11"/>
        <color theme="1"/>
        <name val="Calibri"/>
        <family val="2"/>
        <scheme val="none"/>
      </font>
      <numFmt numFmtId="3" formatCode="#,##0"/>
    </dxf>
    <dxf>
      <font>
        <strike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0" formatCode="General"/>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numFmt numFmtId="3" formatCode="#,##0"/>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numFmt numFmtId="3" formatCode="#,##0"/>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Aptos"/>
        <family val="2"/>
        <scheme val="none"/>
      </font>
      <numFmt numFmtId="34" formatCode="_-&quot;£&quot;* #,##0.00_-;\-&quot;£&quot;* #,##0.00_-;_-&quot;£&quot;* &quot;-&quot;??_-;_-@_-"/>
      <protection locked="1" hidden="0"/>
    </dxf>
    <dxf>
      <font>
        <b val="0"/>
        <i val="0"/>
        <strike val="0"/>
        <condense val="0"/>
        <extend val="0"/>
        <outline val="0"/>
        <shadow val="0"/>
        <u val="none"/>
        <vertAlign val="baseline"/>
        <sz val="11"/>
        <color theme="1"/>
        <name val="Aptos"/>
        <family val="2"/>
        <scheme val="none"/>
      </font>
      <numFmt numFmtId="34" formatCode="_-&quot;£&quot;* #,##0.00_-;\-&quot;£&quot;* #,##0.00_-;_-&quot;£&quot;* &quot;-&quot;??_-;_-@_-"/>
      <protection locked="1" hidden="0"/>
    </dxf>
    <dxf>
      <font>
        <b val="0"/>
        <i val="0"/>
        <strike val="0"/>
        <condense val="0"/>
        <extend val="0"/>
        <outline val="0"/>
        <shadow val="0"/>
        <u val="none"/>
        <vertAlign val="baseline"/>
        <sz val="11"/>
        <color theme="1"/>
        <name val="Aptos"/>
        <family val="2"/>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Aptos"/>
        <family val="2"/>
        <scheme val="none"/>
      </font>
      <numFmt numFmtId="34" formatCode="_-&quot;£&quot;* #,##0.00_-;\-&quot;£&quot;* #,##0.00_-;_-&quot;£&quot;* &quot;-&quot;??_-;_-@_-"/>
      <protection locked="1"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1"/>
        <name val="Aptos"/>
        <family val="2"/>
        <scheme val="none"/>
      </font>
      <numFmt numFmtId="0" formatCode="General"/>
      <protection locked="0"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4" tint="-0.249977111117893"/>
        <name val="Aptos"/>
        <family val="2"/>
        <scheme val="none"/>
      </font>
      <fill>
        <patternFill patternType="solid">
          <fgColor indexed="64"/>
          <bgColor theme="0" tint="-4.9989318521683403E-2"/>
        </patternFill>
      </fill>
      <protection locked="0"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1"/>
        <name val="Aptos"/>
        <family val="2"/>
        <scheme val="none"/>
      </font>
      <numFmt numFmtId="164" formatCode=";;;"/>
      <protection locked="1" hidden="0"/>
    </dxf>
    <dxf>
      <font>
        <b val="0"/>
        <i val="0"/>
        <strike val="0"/>
        <condense val="0"/>
        <extend val="0"/>
        <outline val="0"/>
        <shadow val="0"/>
        <u val="none"/>
        <vertAlign val="baseline"/>
        <sz val="11"/>
        <color theme="1"/>
        <name val="Aptos"/>
        <family val="2"/>
        <scheme val="none"/>
      </font>
      <protection locked="0" hidden="0"/>
    </dxf>
    <dxf>
      <font>
        <b val="0"/>
        <i val="0"/>
        <strike val="0"/>
        <condense val="0"/>
        <extend val="0"/>
        <outline val="0"/>
        <shadow val="0"/>
        <u val="none"/>
        <vertAlign val="baseline"/>
        <sz val="11"/>
        <color theme="1"/>
        <name val="Aptos"/>
        <family val="2"/>
        <scheme val="none"/>
      </font>
    </dxf>
  </dxfs>
  <tableStyles count="0" defaultTableStyle="TableStyleMedium2" defaultPivotStyle="PivotStyleLight16"/>
  <colors>
    <mruColors>
      <color rgb="FF006600"/>
      <color rgb="FFE8A20C"/>
      <color rgb="FFFFFBEF"/>
      <color rgb="FF005427"/>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32</xdr:row>
      <xdr:rowOff>66675</xdr:rowOff>
    </xdr:to>
    <xdr:sp macro="" textlink="">
      <xdr:nvSpPr>
        <xdr:cNvPr id="2" name="TextBox 1">
          <a:extLst>
            <a:ext uri="{FF2B5EF4-FFF2-40B4-BE49-F238E27FC236}">
              <a16:creationId xmlns:a16="http://schemas.microsoft.com/office/drawing/2014/main" id="{64C384EE-AC28-6F76-F105-974F822BDF15}"/>
            </a:ext>
          </a:extLst>
        </xdr:cNvPr>
        <xdr:cNvSpPr txBox="1"/>
      </xdr:nvSpPr>
      <xdr:spPr>
        <a:xfrm>
          <a:off x="609600" y="200025"/>
          <a:ext cx="11553825" cy="6467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solidFill>
                <a:schemeClr val="accent1"/>
              </a:solidFill>
              <a:effectLst/>
              <a:latin typeface="+mn-lt"/>
              <a:ea typeface="+mn-ea"/>
              <a:cs typeface="+mn-cs"/>
            </a:rPr>
            <a:t>ABRSM Discount Scheme 2026 - updated July</a:t>
          </a:r>
          <a:r>
            <a:rPr lang="en-GB" sz="2000" b="1" baseline="0">
              <a:solidFill>
                <a:schemeClr val="accent1"/>
              </a:solidFill>
              <a:effectLst/>
              <a:latin typeface="+mn-lt"/>
              <a:ea typeface="+mn-ea"/>
              <a:cs typeface="+mn-cs"/>
            </a:rPr>
            <a:t> 2026</a:t>
          </a:r>
          <a:endParaRPr lang="en-GB" sz="2000">
            <a:solidFill>
              <a:schemeClr val="accent1"/>
            </a:solidFill>
            <a:effectLst/>
            <a:latin typeface="+mn-lt"/>
            <a:ea typeface="+mn-ea"/>
            <a:cs typeface="+mn-cs"/>
          </a:endParaRPr>
        </a:p>
        <a:p>
          <a:r>
            <a:rPr lang="en-GB" sz="1400" b="1">
              <a:solidFill>
                <a:schemeClr val="accent1"/>
              </a:solidFill>
              <a:effectLst/>
              <a:latin typeface="+mn-lt"/>
              <a:ea typeface="+mn-ea"/>
              <a:cs typeface="+mn-cs"/>
            </a:rPr>
            <a:t>Discount code request form</a:t>
          </a:r>
          <a:r>
            <a:rPr lang="en-GB" sz="1400">
              <a:solidFill>
                <a:schemeClr val="accent1"/>
              </a:solidFill>
              <a:effectLst/>
              <a:latin typeface="+mn-lt"/>
              <a:ea typeface="+mn-ea"/>
              <a:cs typeface="+mn-cs"/>
            </a:rPr>
            <a:t> (for exams taken</a:t>
          </a:r>
          <a:r>
            <a:rPr lang="en-GB" sz="1400" baseline="0">
              <a:solidFill>
                <a:schemeClr val="accent1"/>
              </a:solidFill>
              <a:effectLst/>
              <a:latin typeface="+mn-lt"/>
              <a:ea typeface="+mn-ea"/>
              <a:cs typeface="+mn-cs"/>
            </a:rPr>
            <a:t> from 1 February 2026</a:t>
          </a:r>
          <a:r>
            <a:rPr lang="en-GB" sz="1400">
              <a:solidFill>
                <a:schemeClr val="accent1"/>
              </a:solidFill>
              <a:effectLst/>
              <a:latin typeface="+mn-lt"/>
              <a:ea typeface="+mn-ea"/>
              <a:cs typeface="+mn-cs"/>
            </a:rPr>
            <a:t> to 31</a:t>
          </a:r>
          <a:r>
            <a:rPr lang="en-GB" sz="1400" baseline="0">
              <a:solidFill>
                <a:schemeClr val="accent1"/>
              </a:solidFill>
              <a:effectLst/>
              <a:latin typeface="+mn-lt"/>
              <a:ea typeface="+mn-ea"/>
              <a:cs typeface="+mn-cs"/>
            </a:rPr>
            <a:t> </a:t>
          </a:r>
          <a:r>
            <a:rPr lang="en-GB" sz="1400">
              <a:solidFill>
                <a:schemeClr val="accent1"/>
              </a:solidFill>
              <a:effectLst/>
              <a:latin typeface="+mn-lt"/>
              <a:ea typeface="+mn-ea"/>
              <a:cs typeface="+mn-cs"/>
            </a:rPr>
            <a:t>January 2027 inclusive)</a:t>
          </a:r>
        </a:p>
        <a:p>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Click on the </a:t>
          </a:r>
          <a:r>
            <a:rPr lang="en-GB" sz="1150" b="1">
              <a:solidFill>
                <a:schemeClr val="dk1"/>
              </a:solidFill>
              <a:effectLst/>
              <a:latin typeface="+mn-lt"/>
              <a:ea typeface="+mn-ea"/>
              <a:cs typeface="+mn-cs"/>
            </a:rPr>
            <a:t>'Candidates'</a:t>
          </a:r>
          <a:r>
            <a:rPr lang="en-GB" sz="1150">
              <a:solidFill>
                <a:schemeClr val="dk1"/>
              </a:solidFill>
              <a:effectLst/>
              <a:latin typeface="+mn-lt"/>
              <a:ea typeface="+mn-ea"/>
              <a:cs typeface="+mn-cs"/>
            </a:rPr>
            <a:t> tab below to begin.</a:t>
          </a:r>
        </a:p>
        <a:p>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Please start by selecting the relevant</a:t>
          </a:r>
          <a:r>
            <a:rPr lang="en-GB" sz="1150" baseline="0">
              <a:solidFill>
                <a:schemeClr val="dk1"/>
              </a:solidFill>
              <a:effectLst/>
              <a:latin typeface="+mn-lt"/>
              <a:ea typeface="+mn-ea"/>
              <a:cs typeface="+mn-cs"/>
            </a:rPr>
            <a:t> </a:t>
          </a:r>
          <a:r>
            <a:rPr lang="en-GB" sz="1150">
              <a:solidFill>
                <a:schemeClr val="dk1"/>
              </a:solidFill>
              <a:effectLst/>
              <a:latin typeface="+mn-lt"/>
              <a:ea typeface="+mn-ea"/>
              <a:cs typeface="+mn-cs"/>
            </a:rPr>
            <a:t>exam session (school</a:t>
          </a:r>
          <a:r>
            <a:rPr lang="en-GB" sz="1150" baseline="0">
              <a:solidFill>
                <a:schemeClr val="dk1"/>
              </a:solidFill>
              <a:effectLst/>
              <a:latin typeface="+mn-lt"/>
              <a:ea typeface="+mn-ea"/>
              <a:cs typeface="+mn-cs"/>
            </a:rPr>
            <a:t> </a:t>
          </a:r>
          <a:r>
            <a:rPr lang="en-GB" sz="1150">
              <a:solidFill>
                <a:schemeClr val="dk1"/>
              </a:solidFill>
              <a:effectLst/>
              <a:latin typeface="+mn-lt"/>
              <a:ea typeface="+mn-ea"/>
              <a:cs typeface="+mn-cs"/>
            </a:rPr>
            <a:t>term, cell D5), the region (cell F5) and your area (cell F7) from the drop-down boxes.  In most cases, the area will be your local authority but some English allocations have been combined where providers cover more than one area (scroll right on</a:t>
          </a:r>
          <a:r>
            <a:rPr lang="en-GB" sz="1150" baseline="0">
              <a:solidFill>
                <a:schemeClr val="dk1"/>
              </a:solidFill>
              <a:effectLst/>
              <a:latin typeface="+mn-lt"/>
              <a:ea typeface="+mn-ea"/>
              <a:cs typeface="+mn-cs"/>
            </a:rPr>
            <a:t> this sheet for further information</a:t>
          </a:r>
          <a:r>
            <a:rPr lang="en-GB" sz="1150">
              <a:solidFill>
                <a:schemeClr val="dk1"/>
              </a:solidFill>
              <a:effectLst/>
              <a:latin typeface="+mn-lt"/>
              <a:ea typeface="+mn-ea"/>
              <a:cs typeface="+mn-cs"/>
            </a:rPr>
            <a:t>).  </a:t>
          </a:r>
          <a:r>
            <a:rPr lang="en-GB" sz="1150" b="1">
              <a:solidFill>
                <a:schemeClr val="dk1"/>
              </a:solidFill>
              <a:effectLst/>
              <a:latin typeface="+mn-lt"/>
              <a:ea typeface="+mn-ea"/>
              <a:cs typeface="+mn-cs"/>
            </a:rPr>
            <a:t>Cumberland</a:t>
          </a:r>
          <a:r>
            <a:rPr lang="en-GB" sz="1150" baseline="0">
              <a:solidFill>
                <a:schemeClr val="dk1"/>
              </a:solidFill>
              <a:effectLst/>
              <a:latin typeface="+mn-lt"/>
              <a:ea typeface="+mn-ea"/>
              <a:cs typeface="+mn-cs"/>
            </a:rPr>
            <a:t> and </a:t>
          </a:r>
          <a:r>
            <a:rPr lang="en-GB" sz="1150" b="1" baseline="0">
              <a:solidFill>
                <a:schemeClr val="dk1"/>
              </a:solidFill>
              <a:effectLst/>
              <a:latin typeface="+mn-lt"/>
              <a:ea typeface="+mn-ea"/>
              <a:cs typeface="+mn-cs"/>
            </a:rPr>
            <a:t>Westmorland and Furness </a:t>
          </a:r>
          <a:r>
            <a:rPr lang="en-GB" sz="1150" baseline="0">
              <a:solidFill>
                <a:schemeClr val="dk1"/>
              </a:solidFill>
              <a:effectLst/>
              <a:latin typeface="+mn-lt"/>
              <a:ea typeface="+mn-ea"/>
              <a:cs typeface="+mn-cs"/>
            </a:rPr>
            <a:t>now have separate allocations.</a:t>
          </a:r>
          <a:endParaRPr lang="en-GB" sz="1150">
            <a:solidFill>
              <a:schemeClr val="dk1"/>
            </a:solidFill>
            <a:effectLst/>
            <a:latin typeface="+mn-lt"/>
            <a:ea typeface="+mn-ea"/>
            <a:cs typeface="+mn-cs"/>
          </a:endParaRPr>
        </a:p>
        <a:p>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The form will display your area's full allocation for</a:t>
          </a:r>
          <a:r>
            <a:rPr lang="en-GB" sz="1150" baseline="0">
              <a:solidFill>
                <a:schemeClr val="dk1"/>
              </a:solidFill>
              <a:effectLst/>
              <a:latin typeface="+mn-lt"/>
              <a:ea typeface="+mn-ea"/>
              <a:cs typeface="+mn-cs"/>
            </a:rPr>
            <a:t> the year (cell D7) and not a reducing balance</a:t>
          </a:r>
          <a:r>
            <a:rPr lang="en-GB" sz="1150">
              <a:solidFill>
                <a:schemeClr val="dk1"/>
              </a:solidFill>
              <a:effectLst/>
              <a:latin typeface="+mn-lt"/>
              <a:ea typeface="+mn-ea"/>
              <a:cs typeface="+mn-cs"/>
            </a:rPr>
            <a:t>.  You should keep</a:t>
          </a:r>
          <a:r>
            <a:rPr lang="en-GB" sz="1150" baseline="0">
              <a:solidFill>
                <a:schemeClr val="dk1"/>
              </a:solidFill>
              <a:effectLst/>
              <a:latin typeface="+mn-lt"/>
              <a:ea typeface="+mn-ea"/>
              <a:cs typeface="+mn-cs"/>
            </a:rPr>
            <a:t> a record of your claims, discount codes used and your ongoing balance</a:t>
          </a:r>
          <a:r>
            <a:rPr lang="en-GB" sz="1150">
              <a:solidFill>
                <a:schemeClr val="dk1"/>
              </a:solidFill>
              <a:effectLst/>
              <a:latin typeface="+mn-lt"/>
              <a:ea typeface="+mn-ea"/>
              <a:cs typeface="+mn-cs"/>
            </a:rPr>
            <a:t>.</a:t>
          </a:r>
        </a:p>
        <a:p>
          <a:r>
            <a:rPr lang="en-GB" sz="1150">
              <a:solidFill>
                <a:schemeClr val="dk1"/>
              </a:solidFill>
              <a:effectLst/>
              <a:latin typeface="+mn-lt"/>
              <a:ea typeface="+mn-ea"/>
              <a:cs typeface="+mn-cs"/>
            </a:rPr>
            <a:t> </a:t>
          </a:r>
        </a:p>
        <a:p>
          <a:r>
            <a:rPr lang="en-GB" sz="1150">
              <a:solidFill>
                <a:schemeClr val="dk1"/>
              </a:solidFill>
              <a:effectLst/>
              <a:latin typeface="+mn-lt"/>
              <a:ea typeface="+mn-ea"/>
              <a:cs typeface="+mn-cs"/>
            </a:rPr>
            <a:t>Enter information in columns C to I and the level of discount you want to allow in column K.  The form will calculate the value of the discount and the balance for the candidate to pay.  Please note that columns F, H, I and K contain drop-down menus and you must select an item from these.  Columns J, L and M are calculated and are protected so you cannot change them.</a:t>
          </a:r>
        </a:p>
        <a:p>
          <a:r>
            <a:rPr lang="en-GB" sz="1150">
              <a:solidFill>
                <a:schemeClr val="dk1"/>
              </a:solidFill>
              <a:effectLst/>
              <a:latin typeface="+mn-lt"/>
              <a:ea typeface="+mn-ea"/>
              <a:cs typeface="+mn-cs"/>
            </a:rPr>
            <a:t> </a:t>
          </a:r>
        </a:p>
        <a:p>
          <a:r>
            <a:rPr lang="en-GB" sz="1150">
              <a:solidFill>
                <a:schemeClr val="dk1"/>
              </a:solidFill>
              <a:effectLst/>
              <a:latin typeface="+mn-lt"/>
              <a:ea typeface="+mn-ea"/>
              <a:cs typeface="+mn-cs"/>
            </a:rPr>
            <a:t>You may add free text notes in column G but this is not required.  If you are able to select the instrument (or family) in column H that would be be helpful but again, it is not required.</a:t>
          </a:r>
        </a:p>
        <a:p>
          <a:r>
            <a:rPr lang="en-GB" sz="1150">
              <a:solidFill>
                <a:schemeClr val="dk1"/>
              </a:solidFill>
              <a:effectLst/>
              <a:latin typeface="+mn-lt"/>
              <a:ea typeface="+mn-ea"/>
              <a:cs typeface="+mn-cs"/>
            </a:rPr>
            <a:t> </a:t>
          </a:r>
        </a:p>
        <a:p>
          <a:r>
            <a:rPr lang="en-GB" sz="1150">
              <a:solidFill>
                <a:schemeClr val="dk1"/>
              </a:solidFill>
              <a:effectLst/>
              <a:latin typeface="+mn-lt"/>
              <a:ea typeface="+mn-ea"/>
              <a:cs typeface="+mn-cs"/>
            </a:rPr>
            <a:t>Error messages in the yellow box (column O - on smaller screens</a:t>
          </a:r>
          <a:r>
            <a:rPr lang="en-GB" sz="1150" baseline="0">
              <a:solidFill>
                <a:schemeClr val="dk1"/>
              </a:solidFill>
              <a:effectLst/>
              <a:latin typeface="+mn-lt"/>
              <a:ea typeface="+mn-ea"/>
              <a:cs typeface="+mn-cs"/>
            </a:rPr>
            <a:t> you will need to scroll right to see this</a:t>
          </a:r>
          <a:r>
            <a:rPr lang="en-GB" sz="1150">
              <a:solidFill>
                <a:schemeClr val="dk1"/>
              </a:solidFill>
              <a:effectLst/>
              <a:latin typeface="+mn-lt"/>
              <a:ea typeface="+mn-ea"/>
              <a:cs typeface="+mn-cs"/>
            </a:rPr>
            <a:t>) and highlighting on the form will guide you in completing the form correctly.</a:t>
          </a:r>
        </a:p>
        <a:p>
          <a:r>
            <a:rPr lang="en-GB" sz="1150">
              <a:solidFill>
                <a:schemeClr val="dk1"/>
              </a:solidFill>
              <a:effectLst/>
              <a:latin typeface="+mn-lt"/>
              <a:ea typeface="+mn-ea"/>
              <a:cs typeface="+mn-cs"/>
            </a:rPr>
            <a:t> </a:t>
          </a:r>
        </a:p>
        <a:p>
          <a:r>
            <a:rPr lang="en-GB" sz="1150" b="1">
              <a:solidFill>
                <a:schemeClr val="dk1"/>
              </a:solidFill>
              <a:effectLst/>
              <a:latin typeface="+mn-lt"/>
              <a:ea typeface="+mn-ea"/>
              <a:cs typeface="+mn-cs"/>
            </a:rPr>
            <a:t>Contact IDs</a:t>
          </a:r>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Please enter each candidate's ABRSM Contact ID if you know it.  Please take care to copy this accurately.</a:t>
          </a:r>
        </a:p>
        <a:p>
          <a:r>
            <a:rPr lang="en-GB" sz="1150">
              <a:solidFill>
                <a:schemeClr val="dk1"/>
              </a:solidFill>
              <a:effectLst/>
              <a:latin typeface="+mn-lt"/>
              <a:ea typeface="+mn-ea"/>
              <a:cs typeface="+mn-cs"/>
            </a:rPr>
            <a:t> </a:t>
          </a:r>
        </a:p>
        <a:p>
          <a:r>
            <a:rPr lang="en-GB" sz="1150">
              <a:solidFill>
                <a:schemeClr val="dk1"/>
              </a:solidFill>
              <a:effectLst/>
              <a:latin typeface="+mn-lt"/>
              <a:ea typeface="+mn-ea"/>
              <a:cs typeface="+mn-cs"/>
            </a:rPr>
            <a:t>For new candidates (or if a candidate has not yet provided their Contact ID), please enter your own reference number so you can identify candidates later.  These need to be unique to each candidate but you may use the same reference if one candidate is taking two exams.  Any duplicate references appear in red text to prompt you to check them.</a:t>
          </a:r>
        </a:p>
        <a:p>
          <a:r>
            <a:rPr lang="en-GB" sz="1150">
              <a:solidFill>
                <a:schemeClr val="dk1"/>
              </a:solidFill>
              <a:effectLst/>
              <a:latin typeface="+mn-lt"/>
              <a:ea typeface="+mn-ea"/>
              <a:cs typeface="+mn-cs"/>
            </a:rPr>
            <a:t> </a:t>
          </a:r>
        </a:p>
        <a:p>
          <a:r>
            <a:rPr lang="en-GB" sz="1150">
              <a:solidFill>
                <a:schemeClr val="dk1"/>
              </a:solidFill>
              <a:effectLst/>
              <a:latin typeface="+mn-lt"/>
              <a:ea typeface="+mn-ea"/>
              <a:cs typeface="+mn-cs"/>
            </a:rPr>
            <a:t>ABRSM will issue a discount code against your reference however you will be required to provide the Contact ID to Music Mark once the exam entry is confirmed.</a:t>
          </a:r>
        </a:p>
        <a:p>
          <a:r>
            <a:rPr lang="en-GB" sz="1150">
              <a:solidFill>
                <a:schemeClr val="dk1"/>
              </a:solidFill>
              <a:effectLst/>
              <a:latin typeface="+mn-lt"/>
              <a:ea typeface="+mn-ea"/>
              <a:cs typeface="+mn-cs"/>
            </a:rPr>
            <a:t> </a:t>
          </a:r>
        </a:p>
        <a:p>
          <a:r>
            <a:rPr lang="en-GB" sz="1150" b="1">
              <a:solidFill>
                <a:schemeClr val="dk1"/>
              </a:solidFill>
              <a:effectLst/>
              <a:latin typeface="+mn-lt"/>
              <a:ea typeface="+mn-ea"/>
              <a:cs typeface="+mn-cs"/>
            </a:rPr>
            <a:t>Candidate names</a:t>
          </a:r>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You can enter candidates' names in column E to make filling in the form easier.  </a:t>
          </a:r>
          <a:r>
            <a:rPr lang="en-GB" sz="1150" b="1">
              <a:solidFill>
                <a:schemeClr val="accent1"/>
              </a:solidFill>
              <a:effectLst/>
              <a:latin typeface="+mn-lt"/>
              <a:ea typeface="+mn-ea"/>
              <a:cs typeface="+mn-cs"/>
            </a:rPr>
            <a:t>Please delete names </a:t>
          </a:r>
          <a:r>
            <a:rPr lang="en-GB" sz="1150" b="0">
              <a:solidFill>
                <a:schemeClr val="dk1"/>
              </a:solidFill>
              <a:effectLst/>
              <a:latin typeface="+mn-lt"/>
              <a:ea typeface="+mn-ea"/>
              <a:cs typeface="+mn-cs"/>
            </a:rPr>
            <a:t>before</a:t>
          </a:r>
          <a:r>
            <a:rPr lang="en-GB" sz="1150" b="0" baseline="0">
              <a:solidFill>
                <a:schemeClr val="dk1"/>
              </a:solidFill>
              <a:effectLst/>
              <a:latin typeface="+mn-lt"/>
              <a:ea typeface="+mn-ea"/>
              <a:cs typeface="+mn-cs"/>
            </a:rPr>
            <a:t> </a:t>
          </a:r>
          <a:r>
            <a:rPr lang="en-GB" sz="1150">
              <a:solidFill>
                <a:schemeClr val="dk1"/>
              </a:solidFill>
              <a:effectLst/>
              <a:latin typeface="+mn-lt"/>
              <a:ea typeface="+mn-ea"/>
              <a:cs typeface="+mn-cs"/>
            </a:rPr>
            <a:t>sending the form to Music Mark.  Not</a:t>
          </a:r>
          <a:r>
            <a:rPr lang="en-GB" sz="1150" baseline="0">
              <a:solidFill>
                <a:schemeClr val="dk1"/>
              </a:solidFill>
              <a:effectLst/>
              <a:latin typeface="+mn-lt"/>
              <a:ea typeface="+mn-ea"/>
              <a:cs typeface="+mn-cs"/>
            </a:rPr>
            <a:t> to do so</a:t>
          </a:r>
          <a:r>
            <a:rPr lang="en-GB" sz="1150">
              <a:solidFill>
                <a:schemeClr val="dk1"/>
              </a:solidFill>
              <a:effectLst/>
              <a:latin typeface="+mn-lt"/>
              <a:ea typeface="+mn-ea"/>
              <a:cs typeface="+mn-cs"/>
            </a:rPr>
            <a:t> may be a breach of data privacy law which should be reported to your Data Protection Officer (although it is unlikely to be treated as a serious breach).  If Music Mark receives a form with names, they will simply be deleted.</a:t>
          </a:r>
        </a:p>
        <a:p>
          <a:r>
            <a:rPr lang="en-GB" sz="1150">
              <a:solidFill>
                <a:schemeClr val="dk1"/>
              </a:solidFill>
              <a:effectLst/>
              <a:latin typeface="+mn-lt"/>
              <a:ea typeface="+mn-ea"/>
              <a:cs typeface="+mn-cs"/>
            </a:rPr>
            <a:t> </a:t>
          </a:r>
        </a:p>
        <a:p>
          <a:r>
            <a:rPr lang="en-GB" sz="1150" b="1">
              <a:solidFill>
                <a:schemeClr val="dk1"/>
              </a:solidFill>
              <a:effectLst/>
              <a:latin typeface="+mn-lt"/>
              <a:ea typeface="+mn-ea"/>
              <a:cs typeface="+mn-cs"/>
            </a:rPr>
            <a:t>Submitting</a:t>
          </a:r>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The form will be ready to submit when the yellow box in column O is empty, there is no more yellow highlighting and the traffic light turns green.</a:t>
          </a:r>
        </a:p>
        <a:p>
          <a:endParaRPr lang="en-GB" sz="1150">
            <a:solidFill>
              <a:schemeClr val="dk1"/>
            </a:solidFill>
            <a:effectLst/>
            <a:latin typeface="+mn-lt"/>
            <a:ea typeface="+mn-ea"/>
            <a:cs typeface="+mn-cs"/>
          </a:endParaRPr>
        </a:p>
        <a:p>
          <a:r>
            <a:rPr lang="en-GB" sz="1150">
              <a:solidFill>
                <a:schemeClr val="dk1"/>
              </a:solidFill>
              <a:effectLst/>
              <a:latin typeface="+mn-lt"/>
              <a:ea typeface="+mn-ea"/>
              <a:cs typeface="+mn-cs"/>
            </a:rPr>
            <a:t>Please</a:t>
          </a:r>
          <a:r>
            <a:rPr lang="en-GB" sz="1150" baseline="0">
              <a:solidFill>
                <a:schemeClr val="dk1"/>
              </a:solidFill>
              <a:effectLst/>
              <a:latin typeface="+mn-lt"/>
              <a:ea typeface="+mn-ea"/>
              <a:cs typeface="+mn-cs"/>
            </a:rPr>
            <a:t> e-mail your completed form to info@musicmark.org.uk, allowing up to three weeks for discount codes to be issued.</a:t>
          </a:r>
          <a:endParaRPr lang="en-GB" sz="115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628650</xdr:colOff>
      <xdr:row>5</xdr:row>
      <xdr:rowOff>114300</xdr:rowOff>
    </xdr:from>
    <xdr:to>
      <xdr:col>14</xdr:col>
      <xdr:colOff>13875</xdr:colOff>
      <xdr:row>7</xdr:row>
      <xdr:rowOff>32925</xdr:rowOff>
    </xdr:to>
    <xdr:sp macro="" textlink="">
      <xdr:nvSpPr>
        <xdr:cNvPr id="4" name="Freeform: Shape 3">
          <a:extLst>
            <a:ext uri="{FF2B5EF4-FFF2-40B4-BE49-F238E27FC236}">
              <a16:creationId xmlns:a16="http://schemas.microsoft.com/office/drawing/2014/main" id="{20696F87-A740-2213-A924-D82B88FC00FF}"/>
            </a:ext>
          </a:extLst>
        </xdr:cNvPr>
        <xdr:cNvSpPr/>
      </xdr:nvSpPr>
      <xdr:spPr>
        <a:xfrm>
          <a:off x="13820775" y="1228725"/>
          <a:ext cx="252000" cy="252000"/>
        </a:xfrm>
        <a:custGeom>
          <a:avLst/>
          <a:gdLst>
            <a:gd name="connsiteX0" fmla="*/ 126000 w 252000"/>
            <a:gd name="connsiteY0" fmla="*/ 36000 h 252000"/>
            <a:gd name="connsiteX1" fmla="*/ 36000 w 252000"/>
            <a:gd name="connsiteY1" fmla="*/ 126000 h 252000"/>
            <a:gd name="connsiteX2" fmla="*/ 126000 w 252000"/>
            <a:gd name="connsiteY2" fmla="*/ 216000 h 252000"/>
            <a:gd name="connsiteX3" fmla="*/ 216000 w 252000"/>
            <a:gd name="connsiteY3" fmla="*/ 126000 h 252000"/>
            <a:gd name="connsiteX4" fmla="*/ 126000 w 252000"/>
            <a:gd name="connsiteY4" fmla="*/ 36000 h 252000"/>
            <a:gd name="connsiteX5" fmla="*/ 0 w 252000"/>
            <a:gd name="connsiteY5" fmla="*/ 0 h 252000"/>
            <a:gd name="connsiteX6" fmla="*/ 252000 w 252000"/>
            <a:gd name="connsiteY6" fmla="*/ 0 h 252000"/>
            <a:gd name="connsiteX7" fmla="*/ 252000 w 252000"/>
            <a:gd name="connsiteY7" fmla="*/ 252000 h 252000"/>
            <a:gd name="connsiteX8" fmla="*/ 0 w 252000"/>
            <a:gd name="connsiteY8" fmla="*/ 252000 h 252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2000" h="252000">
              <a:moveTo>
                <a:pt x="126000" y="36000"/>
              </a:moveTo>
              <a:cubicBezTo>
                <a:pt x="76294" y="36000"/>
                <a:pt x="36000" y="76294"/>
                <a:pt x="36000" y="126000"/>
              </a:cubicBezTo>
              <a:cubicBezTo>
                <a:pt x="36000" y="175706"/>
                <a:pt x="76294" y="216000"/>
                <a:pt x="126000" y="216000"/>
              </a:cubicBezTo>
              <a:cubicBezTo>
                <a:pt x="175706" y="216000"/>
                <a:pt x="216000" y="175706"/>
                <a:pt x="216000" y="126000"/>
              </a:cubicBezTo>
              <a:cubicBezTo>
                <a:pt x="216000" y="76294"/>
                <a:pt x="175706" y="36000"/>
                <a:pt x="126000" y="36000"/>
              </a:cubicBezTo>
              <a:close/>
              <a:moveTo>
                <a:pt x="0" y="0"/>
              </a:moveTo>
              <a:lnTo>
                <a:pt x="252000" y="0"/>
              </a:lnTo>
              <a:lnTo>
                <a:pt x="252000" y="252000"/>
              </a:lnTo>
              <a:lnTo>
                <a:pt x="0" y="252000"/>
              </a:lnTo>
              <a:close/>
            </a:path>
          </a:pathLst>
        </a:cu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264000</xdr:colOff>
      <xdr:row>59</xdr:row>
      <xdr:rowOff>124380</xdr:rowOff>
    </xdr:to>
    <xdr:sp macro="" textlink="">
      <xdr:nvSpPr>
        <xdr:cNvPr id="2" name="Rectangle 1">
          <a:extLst>
            <a:ext uri="{FF2B5EF4-FFF2-40B4-BE49-F238E27FC236}">
              <a16:creationId xmlns:a16="http://schemas.microsoft.com/office/drawing/2014/main" id="{B3752B9D-4C9E-475D-88A1-F405311F14EE}"/>
            </a:ext>
          </a:extLst>
        </xdr:cNvPr>
        <xdr:cNvSpPr/>
      </xdr:nvSpPr>
      <xdr:spPr>
        <a:xfrm>
          <a:off x="0" y="0"/>
          <a:ext cx="21600000" cy="10801905"/>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solidFill>
                <a:schemeClr val="lt1"/>
              </a:solidFill>
              <a:effectLst/>
              <a:latin typeface="+mn-lt"/>
              <a:ea typeface="+mn-ea"/>
              <a:cs typeface="+mn-cs"/>
            </a:rPr>
            <a:t>This worksheet contains</a:t>
          </a:r>
          <a:r>
            <a:rPr lang="en-GB" sz="2000" baseline="0">
              <a:solidFill>
                <a:schemeClr val="lt1"/>
              </a:solidFill>
              <a:effectLst/>
              <a:latin typeface="+mn-lt"/>
              <a:ea typeface="+mn-ea"/>
              <a:cs typeface="+mn-cs"/>
            </a:rPr>
            <a:t> information which makes the Candidates form work and should not be edited.</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200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GB" sz="2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31</xdr:col>
      <xdr:colOff>330675</xdr:colOff>
      <xdr:row>59</xdr:row>
      <xdr:rowOff>124380</xdr:rowOff>
    </xdr:to>
    <xdr:sp macro="" textlink="">
      <xdr:nvSpPr>
        <xdr:cNvPr id="2" name="Rectangle 1">
          <a:extLst>
            <a:ext uri="{FF2B5EF4-FFF2-40B4-BE49-F238E27FC236}">
              <a16:creationId xmlns:a16="http://schemas.microsoft.com/office/drawing/2014/main" id="{6B8F8490-7611-4951-A1CC-66213C50AC80}"/>
            </a:ext>
          </a:extLst>
        </xdr:cNvPr>
        <xdr:cNvSpPr/>
      </xdr:nvSpPr>
      <xdr:spPr>
        <a:xfrm>
          <a:off x="0" y="0"/>
          <a:ext cx="21600000" cy="10801905"/>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algn="l"/>
          <a:r>
            <a:rPr lang="en-GB" sz="2000">
              <a:solidFill>
                <a:schemeClr val="lt1"/>
              </a:solidFill>
              <a:effectLst/>
              <a:latin typeface="+mn-lt"/>
              <a:ea typeface="+mn-ea"/>
              <a:cs typeface="+mn-cs"/>
            </a:rPr>
            <a:t>This worksheet contains</a:t>
          </a:r>
          <a:r>
            <a:rPr lang="en-GB" sz="2000" baseline="0">
              <a:solidFill>
                <a:schemeClr val="lt1"/>
              </a:solidFill>
              <a:effectLst/>
              <a:latin typeface="+mn-lt"/>
              <a:ea typeface="+mn-ea"/>
              <a:cs typeface="+mn-cs"/>
            </a:rPr>
            <a:t> information which makes the Candidates form work and should not be edited.</a:t>
          </a:r>
          <a:endParaRPr lang="en-GB" sz="40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121125</xdr:colOff>
      <xdr:row>59</xdr:row>
      <xdr:rowOff>124380</xdr:rowOff>
    </xdr:to>
    <xdr:sp macro="" textlink="">
      <xdr:nvSpPr>
        <xdr:cNvPr id="2" name="Rectangle 1">
          <a:extLst>
            <a:ext uri="{FF2B5EF4-FFF2-40B4-BE49-F238E27FC236}">
              <a16:creationId xmlns:a16="http://schemas.microsoft.com/office/drawing/2014/main" id="{95F443B2-7DC0-42CD-A2F9-83ABE56611DD}"/>
            </a:ext>
          </a:extLst>
        </xdr:cNvPr>
        <xdr:cNvSpPr/>
      </xdr:nvSpPr>
      <xdr:spPr>
        <a:xfrm>
          <a:off x="0" y="0"/>
          <a:ext cx="21600000" cy="10801905"/>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solidFill>
                <a:schemeClr val="lt1"/>
              </a:solidFill>
              <a:effectLst/>
              <a:latin typeface="+mn-lt"/>
              <a:ea typeface="+mn-ea"/>
              <a:cs typeface="+mn-cs"/>
            </a:rPr>
            <a:t>This worksheet contains</a:t>
          </a:r>
          <a:r>
            <a:rPr lang="en-GB" sz="2000" baseline="0">
              <a:solidFill>
                <a:schemeClr val="lt1"/>
              </a:solidFill>
              <a:effectLst/>
              <a:latin typeface="+mn-lt"/>
              <a:ea typeface="+mn-ea"/>
              <a:cs typeface="+mn-cs"/>
            </a:rPr>
            <a:t> information which makes the Candidates form work and should not be edited.</a:t>
          </a:r>
          <a:endParaRPr lang="en-GB" sz="40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29</xdr:col>
      <xdr:colOff>387825</xdr:colOff>
      <xdr:row>59</xdr:row>
      <xdr:rowOff>124380</xdr:rowOff>
    </xdr:to>
    <xdr:sp macro="" textlink="">
      <xdr:nvSpPr>
        <xdr:cNvPr id="2" name="Rectangle 1">
          <a:extLst>
            <a:ext uri="{FF2B5EF4-FFF2-40B4-BE49-F238E27FC236}">
              <a16:creationId xmlns:a16="http://schemas.microsoft.com/office/drawing/2014/main" id="{3ED04A19-FF65-478B-B281-75EA78BD2B8B}"/>
            </a:ext>
          </a:extLst>
        </xdr:cNvPr>
        <xdr:cNvSpPr/>
      </xdr:nvSpPr>
      <xdr:spPr>
        <a:xfrm>
          <a:off x="0" y="0"/>
          <a:ext cx="21600000" cy="10801905"/>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algn="l"/>
          <a:r>
            <a:rPr lang="en-GB" sz="2000"/>
            <a:t>This worksheet contains</a:t>
          </a:r>
          <a:r>
            <a:rPr lang="en-GB" sz="2000" baseline="0"/>
            <a:t> information which makes the Candidates form work and should not be edited.</a:t>
          </a:r>
          <a:endParaRPr lang="en-GB" sz="2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19049</xdr:colOff>
      <xdr:row>0</xdr:row>
      <xdr:rowOff>19050</xdr:rowOff>
    </xdr:from>
    <xdr:to>
      <xdr:col>30</xdr:col>
      <xdr:colOff>521174</xdr:colOff>
      <xdr:row>59</xdr:row>
      <xdr:rowOff>133905</xdr:rowOff>
    </xdr:to>
    <xdr:sp macro="" textlink="">
      <xdr:nvSpPr>
        <xdr:cNvPr id="2" name="Rectangle 1">
          <a:extLst>
            <a:ext uri="{FF2B5EF4-FFF2-40B4-BE49-F238E27FC236}">
              <a16:creationId xmlns:a16="http://schemas.microsoft.com/office/drawing/2014/main" id="{8FA2E9C0-B8CA-1E02-8318-BBF8043DFA4B}"/>
            </a:ext>
          </a:extLst>
        </xdr:cNvPr>
        <xdr:cNvSpPr/>
      </xdr:nvSpPr>
      <xdr:spPr>
        <a:xfrm>
          <a:off x="19049" y="19050"/>
          <a:ext cx="21600000" cy="10792380"/>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solidFill>
                <a:schemeClr val="lt1"/>
              </a:solidFill>
              <a:effectLst/>
              <a:latin typeface="+mn-lt"/>
              <a:ea typeface="+mn-ea"/>
              <a:cs typeface="+mn-cs"/>
            </a:rPr>
            <a:t>This worksheet contains</a:t>
          </a:r>
          <a:r>
            <a:rPr lang="en-GB" sz="2000" baseline="0">
              <a:solidFill>
                <a:schemeClr val="lt1"/>
              </a:solidFill>
              <a:effectLst/>
              <a:latin typeface="+mn-lt"/>
              <a:ea typeface="+mn-ea"/>
              <a:cs typeface="+mn-cs"/>
            </a:rPr>
            <a:t> information which makes the Candidates form work and should not be edited.</a:t>
          </a:r>
          <a:endParaRPr lang="en-GB" sz="2000">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s%20for%202024.xlsx" TargetMode="External"/><Relationship Id="rId2" Type="http://schemas.openxmlformats.org/officeDocument/2006/relationships/externalLinkPath" Target="file:///C:\Users\garyg\Dropbox\Music%20Mark\ABRSM\Workings%20for%202024.xlsx" TargetMode="External"/><Relationship Id="rId1" Type="http://schemas.openxmlformats.org/officeDocument/2006/relationships/externalLinkPath" Target="/Users/garyg/Dropbox/Music%20Mark/ABRSM/Workings%20fo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ethodologies"/>
      <sheetName val="Allocs 2024"/>
      <sheetName val="List"/>
      <sheetName val="England"/>
      <sheetName val="Cumbria"/>
      <sheetName val="Wales"/>
      <sheetName val="Others"/>
      <sheetName val="Scotland"/>
      <sheetName val="DfE pupils wkg"/>
      <sheetName val="DfE FSM wkg"/>
      <sheetName val="SIMD 2020v2 ranks"/>
    </sheetNames>
    <sheetDataSet>
      <sheetData sheetId="0"/>
      <sheetData sheetId="1"/>
      <sheetData sheetId="2"/>
      <sheetData sheetId="3">
        <row r="2">
          <cell r="C2" t="str">
            <v>Barking and Dagenham</v>
          </cell>
        </row>
        <row r="3">
          <cell r="C3" t="str">
            <v>Barnet</v>
          </cell>
        </row>
        <row r="4">
          <cell r="C4" t="str">
            <v>Barnsley</v>
          </cell>
        </row>
        <row r="5">
          <cell r="C5" t="str">
            <v>Bath and North East Somerset</v>
          </cell>
        </row>
        <row r="6">
          <cell r="C6" t="str">
            <v>Bedford</v>
          </cell>
        </row>
        <row r="7">
          <cell r="C7" t="str">
            <v>Bexley</v>
          </cell>
        </row>
        <row r="8">
          <cell r="C8" t="str">
            <v>Birmingham</v>
          </cell>
        </row>
        <row r="9">
          <cell r="C9" t="str">
            <v>Bolton &amp; Blackburn with Darwen</v>
          </cell>
        </row>
        <row r="10">
          <cell r="C10" t="str">
            <v>Blackpool</v>
          </cell>
        </row>
        <row r="11">
          <cell r="C11" t="str">
            <v>Bolton &amp; Blackburn with Darwen</v>
          </cell>
        </row>
        <row r="12">
          <cell r="C12" t="str">
            <v>Bournemouth, Christchurch and Poole</v>
          </cell>
        </row>
        <row r="13">
          <cell r="C13" t="str">
            <v>Berkshire Maestros</v>
          </cell>
        </row>
        <row r="14">
          <cell r="C14" t="str">
            <v>Bradford</v>
          </cell>
        </row>
        <row r="15">
          <cell r="C15" t="str">
            <v>Brent</v>
          </cell>
        </row>
        <row r="16">
          <cell r="C16" t="str">
            <v>Brighton and Hove</v>
          </cell>
        </row>
        <row r="17">
          <cell r="C17" t="str">
            <v>Bristol, City of</v>
          </cell>
        </row>
        <row r="18">
          <cell r="C18" t="str">
            <v>Bromley</v>
          </cell>
        </row>
        <row r="19">
          <cell r="C19" t="str">
            <v>Buckinghamshire</v>
          </cell>
        </row>
        <row r="20">
          <cell r="C20" t="str">
            <v>Bury</v>
          </cell>
        </row>
        <row r="21">
          <cell r="C21" t="str">
            <v>Calderdale</v>
          </cell>
        </row>
        <row r="22">
          <cell r="C22" t="str">
            <v>Cambridgeshire</v>
          </cell>
        </row>
        <row r="23">
          <cell r="C23" t="str">
            <v>Camden</v>
          </cell>
        </row>
        <row r="24">
          <cell r="C24" t="str">
            <v>Central Bedfordshire</v>
          </cell>
        </row>
        <row r="25">
          <cell r="C25" t="str">
            <v>Cheshire East</v>
          </cell>
        </row>
        <row r="26">
          <cell r="C26" t="str">
            <v>Cheshire West and Chester</v>
          </cell>
        </row>
        <row r="27">
          <cell r="C27" t="str">
            <v>Tower Hamlets &amp; City of London</v>
          </cell>
        </row>
        <row r="28">
          <cell r="C28" t="str">
            <v>Cornwall &amp; Isles of Scilly</v>
          </cell>
        </row>
        <row r="29">
          <cell r="C29" t="str">
            <v>Durham &amp; Darlington</v>
          </cell>
        </row>
        <row r="30">
          <cell r="C30" t="str">
            <v>Coventry</v>
          </cell>
        </row>
        <row r="31">
          <cell r="C31" t="str">
            <v>Croydon</v>
          </cell>
        </row>
        <row r="32">
          <cell r="C32" t="str">
            <v>Cumberland</v>
          </cell>
        </row>
        <row r="33">
          <cell r="C33" t="str">
            <v/>
          </cell>
        </row>
        <row r="34">
          <cell r="C34" t="str">
            <v>Durham &amp; Darlington</v>
          </cell>
        </row>
        <row r="35">
          <cell r="C35" t="str">
            <v>Derby</v>
          </cell>
        </row>
        <row r="36">
          <cell r="C36" t="str">
            <v>Derbyshire</v>
          </cell>
        </row>
        <row r="37">
          <cell r="C37" t="str">
            <v>Devon</v>
          </cell>
        </row>
        <row r="38">
          <cell r="C38" t="str">
            <v>Doncaster</v>
          </cell>
        </row>
        <row r="39">
          <cell r="C39" t="str">
            <v>Dorset</v>
          </cell>
        </row>
        <row r="40">
          <cell r="C40" t="str">
            <v>Dudley</v>
          </cell>
        </row>
        <row r="41">
          <cell r="C41" t="str">
            <v>Ealing</v>
          </cell>
        </row>
        <row r="42">
          <cell r="C42" t="str">
            <v>East Riding of Yorkshire</v>
          </cell>
        </row>
        <row r="43">
          <cell r="C43" t="str">
            <v>East Sussex</v>
          </cell>
        </row>
        <row r="44">
          <cell r="C44" t="str">
            <v>Enfield</v>
          </cell>
        </row>
        <row r="45">
          <cell r="C45" t="str">
            <v>Essex</v>
          </cell>
        </row>
        <row r="46">
          <cell r="C46" t="str">
            <v>Gateshead</v>
          </cell>
        </row>
        <row r="47">
          <cell r="C47" t="str">
            <v>Gloucestershire</v>
          </cell>
        </row>
        <row r="48">
          <cell r="C48" t="str">
            <v>Greenwich</v>
          </cell>
        </row>
        <row r="49">
          <cell r="C49" t="str">
            <v>Hackney</v>
          </cell>
        </row>
        <row r="50">
          <cell r="C50" t="str">
            <v>Halton &amp; Warrington</v>
          </cell>
        </row>
        <row r="51">
          <cell r="C51" t="str">
            <v>Tri-borough</v>
          </cell>
        </row>
        <row r="52">
          <cell r="C52" t="str">
            <v>Hampshire</v>
          </cell>
        </row>
        <row r="53">
          <cell r="C53" t="str">
            <v>Haringey</v>
          </cell>
        </row>
        <row r="54">
          <cell r="C54" t="str">
            <v>Harrow</v>
          </cell>
        </row>
        <row r="55">
          <cell r="C55" t="str">
            <v>Tees Valley</v>
          </cell>
        </row>
        <row r="56">
          <cell r="C56" t="str">
            <v>Havering</v>
          </cell>
        </row>
        <row r="57">
          <cell r="C57" t="str">
            <v>Herefordshire, County of</v>
          </cell>
        </row>
        <row r="58">
          <cell r="C58" t="str">
            <v>Hertfordshire</v>
          </cell>
        </row>
        <row r="59">
          <cell r="C59" t="str">
            <v>Hillingdon</v>
          </cell>
        </row>
        <row r="60">
          <cell r="C60" t="str">
            <v>Hounslow</v>
          </cell>
        </row>
        <row r="61">
          <cell r="C61" t="str">
            <v>Isle of Wight</v>
          </cell>
        </row>
        <row r="62">
          <cell r="C62" t="str">
            <v>Cornwall &amp; Isles of Scilly</v>
          </cell>
        </row>
        <row r="63">
          <cell r="C63" t="str">
            <v>Islington</v>
          </cell>
        </row>
        <row r="64">
          <cell r="C64" t="str">
            <v>Tri-borough</v>
          </cell>
        </row>
        <row r="65">
          <cell r="C65" t="str">
            <v>Kent</v>
          </cell>
        </row>
        <row r="66">
          <cell r="C66" t="str">
            <v>Kingston upon Hull, City of</v>
          </cell>
        </row>
        <row r="67">
          <cell r="C67" t="str">
            <v>Kingston upon Thames</v>
          </cell>
        </row>
        <row r="68">
          <cell r="C68" t="str">
            <v>Kirklees</v>
          </cell>
        </row>
        <row r="69">
          <cell r="C69" t="str">
            <v>Knowsley</v>
          </cell>
        </row>
        <row r="70">
          <cell r="C70" t="str">
            <v>Lambeth</v>
          </cell>
        </row>
        <row r="71">
          <cell r="C71" t="str">
            <v>Lancashire</v>
          </cell>
        </row>
        <row r="72">
          <cell r="C72" t="str">
            <v>Leeds</v>
          </cell>
        </row>
        <row r="73">
          <cell r="C73" t="str">
            <v>Leicester</v>
          </cell>
        </row>
        <row r="74">
          <cell r="C74" t="str">
            <v>Leicestershire</v>
          </cell>
        </row>
        <row r="75">
          <cell r="C75" t="str">
            <v>Lewisham</v>
          </cell>
        </row>
        <row r="76">
          <cell r="C76" t="str">
            <v>Lincolnshire</v>
          </cell>
        </row>
        <row r="77">
          <cell r="C77" t="str">
            <v>Liverpool</v>
          </cell>
        </row>
        <row r="78">
          <cell r="C78" t="str">
            <v>Luton</v>
          </cell>
        </row>
        <row r="79">
          <cell r="C79" t="str">
            <v>Manchester</v>
          </cell>
        </row>
        <row r="80">
          <cell r="C80" t="str">
            <v>Medway</v>
          </cell>
        </row>
        <row r="81">
          <cell r="C81" t="str">
            <v>Merton</v>
          </cell>
        </row>
        <row r="82">
          <cell r="C82" t="str">
            <v>Tees Valley</v>
          </cell>
        </row>
        <row r="83">
          <cell r="C83" t="str">
            <v>Milton Keynes</v>
          </cell>
        </row>
        <row r="84">
          <cell r="C84" t="str">
            <v>Newcastle upon Tyne</v>
          </cell>
        </row>
        <row r="85">
          <cell r="C85" t="str">
            <v>Newham</v>
          </cell>
        </row>
        <row r="86">
          <cell r="C86" t="str">
            <v>Norfolk</v>
          </cell>
        </row>
        <row r="87">
          <cell r="C87" t="str">
            <v>North East Lincolnshire</v>
          </cell>
        </row>
        <row r="88">
          <cell r="C88" t="str">
            <v>North Lincolnshire</v>
          </cell>
        </row>
        <row r="89">
          <cell r="C89" t="str">
            <v>NMPAT</v>
          </cell>
        </row>
        <row r="90">
          <cell r="C90" t="str">
            <v>North Somerset</v>
          </cell>
        </row>
        <row r="91">
          <cell r="C91" t="str">
            <v>North Tyneside</v>
          </cell>
        </row>
        <row r="92">
          <cell r="C92" t="str">
            <v>North Yorkshire</v>
          </cell>
        </row>
        <row r="93">
          <cell r="C93" t="str">
            <v>Northumberland</v>
          </cell>
        </row>
        <row r="94">
          <cell r="C94" t="str">
            <v>Nottingham</v>
          </cell>
        </row>
        <row r="95">
          <cell r="C95" t="str">
            <v>Nottinghamshire</v>
          </cell>
        </row>
        <row r="96">
          <cell r="C96" t="str">
            <v>Oldham</v>
          </cell>
        </row>
        <row r="97">
          <cell r="C97" t="str">
            <v>Oxfordshire</v>
          </cell>
        </row>
        <row r="98">
          <cell r="C98" t="str">
            <v>Peterborough</v>
          </cell>
        </row>
        <row r="99">
          <cell r="C99" t="str">
            <v>Plymouth</v>
          </cell>
        </row>
        <row r="100">
          <cell r="C100" t="str">
            <v>Portsmouth</v>
          </cell>
        </row>
        <row r="101">
          <cell r="C101" t="str">
            <v>Berkshire Maestros</v>
          </cell>
        </row>
        <row r="102">
          <cell r="C102" t="str">
            <v>Redbridge</v>
          </cell>
        </row>
        <row r="103">
          <cell r="C103" t="str">
            <v>Tees Valley</v>
          </cell>
        </row>
        <row r="104">
          <cell r="C104" t="str">
            <v>Richmond upon Thames</v>
          </cell>
        </row>
        <row r="105">
          <cell r="C105" t="str">
            <v>Rochdale</v>
          </cell>
        </row>
        <row r="106">
          <cell r="C106" t="str">
            <v>Rotherham</v>
          </cell>
        </row>
        <row r="107">
          <cell r="C107" t="str">
            <v>NMPAT</v>
          </cell>
        </row>
        <row r="108">
          <cell r="C108" t="str">
            <v>Salford</v>
          </cell>
        </row>
        <row r="109">
          <cell r="C109" t="str">
            <v>Sandwell</v>
          </cell>
        </row>
        <row r="110">
          <cell r="C110" t="str">
            <v>Sefton</v>
          </cell>
        </row>
        <row r="111">
          <cell r="C111" t="str">
            <v>Sheffield</v>
          </cell>
        </row>
        <row r="112">
          <cell r="C112" t="str">
            <v>Shropshire</v>
          </cell>
        </row>
        <row r="113">
          <cell r="C113" t="str">
            <v>Slough</v>
          </cell>
        </row>
        <row r="114">
          <cell r="C114" t="str">
            <v>Solihull</v>
          </cell>
        </row>
        <row r="115">
          <cell r="C115" t="str">
            <v>Somerset</v>
          </cell>
        </row>
        <row r="116">
          <cell r="C116" t="str">
            <v>South Gloucestershire</v>
          </cell>
        </row>
        <row r="117">
          <cell r="C117" t="str">
            <v>South Tyneside</v>
          </cell>
        </row>
        <row r="118">
          <cell r="C118" t="str">
            <v>Southampton</v>
          </cell>
        </row>
        <row r="119">
          <cell r="C119" t="str">
            <v>Southend-on-Sea</v>
          </cell>
        </row>
        <row r="120">
          <cell r="C120" t="str">
            <v>Southwark</v>
          </cell>
        </row>
        <row r="121">
          <cell r="C121" t="str">
            <v>St. Helens</v>
          </cell>
        </row>
        <row r="122">
          <cell r="C122" t="str">
            <v>Staffordshire</v>
          </cell>
        </row>
        <row r="123">
          <cell r="C123" t="str">
            <v>Stockport</v>
          </cell>
        </row>
        <row r="124">
          <cell r="C124" t="str">
            <v>Tees Valley</v>
          </cell>
        </row>
        <row r="125">
          <cell r="C125" t="str">
            <v>Stoke-on-Trent</v>
          </cell>
        </row>
        <row r="126">
          <cell r="C126" t="str">
            <v>Suffolk</v>
          </cell>
        </row>
        <row r="127">
          <cell r="C127" t="str">
            <v>Sunderland</v>
          </cell>
        </row>
        <row r="128">
          <cell r="C128" t="str">
            <v>Surrey</v>
          </cell>
        </row>
        <row r="129">
          <cell r="C129" t="str">
            <v>Sutton</v>
          </cell>
        </row>
        <row r="130">
          <cell r="C130" t="str">
            <v>Swindon</v>
          </cell>
        </row>
        <row r="131">
          <cell r="C131" t="str">
            <v>Tameside</v>
          </cell>
        </row>
        <row r="132">
          <cell r="C132" t="str">
            <v>Telford and Wrekin</v>
          </cell>
        </row>
        <row r="133">
          <cell r="C133" t="str">
            <v>Thurrock</v>
          </cell>
        </row>
        <row r="134">
          <cell r="C134" t="str">
            <v>Torbay</v>
          </cell>
        </row>
        <row r="135">
          <cell r="C135" t="str">
            <v>Tower Hamlets &amp; City of London</v>
          </cell>
        </row>
        <row r="136">
          <cell r="C136" t="str">
            <v>Trafford</v>
          </cell>
        </row>
        <row r="137">
          <cell r="C137" t="str">
            <v>Wakefield</v>
          </cell>
        </row>
        <row r="138">
          <cell r="C138" t="str">
            <v>Walsall</v>
          </cell>
        </row>
        <row r="139">
          <cell r="C139" t="str">
            <v>Waltham Forest</v>
          </cell>
        </row>
        <row r="140">
          <cell r="C140" t="str">
            <v>Wandsworth</v>
          </cell>
        </row>
        <row r="141">
          <cell r="C141" t="str">
            <v>Halton &amp; Warrington</v>
          </cell>
        </row>
        <row r="142">
          <cell r="C142" t="str">
            <v>Warwickshire</v>
          </cell>
        </row>
        <row r="143">
          <cell r="C143" t="str">
            <v>Berkshire Maestros</v>
          </cell>
        </row>
        <row r="144">
          <cell r="C144" t="str">
            <v>NMPAT</v>
          </cell>
        </row>
        <row r="145">
          <cell r="C145" t="str">
            <v>West Sussex</v>
          </cell>
        </row>
        <row r="146">
          <cell r="C146" t="str">
            <v>Tri-borough</v>
          </cell>
        </row>
        <row r="147">
          <cell r="C147" t="str">
            <v>Westmorland and Furness</v>
          </cell>
        </row>
        <row r="148">
          <cell r="C148" t="str">
            <v>Wigan</v>
          </cell>
        </row>
        <row r="149">
          <cell r="C149" t="str">
            <v>Wiltshire</v>
          </cell>
        </row>
        <row r="150">
          <cell r="C150" t="str">
            <v>Berkshire Maestros</v>
          </cell>
        </row>
        <row r="151">
          <cell r="C151" t="str">
            <v>Wirral</v>
          </cell>
        </row>
        <row r="152">
          <cell r="C152" t="str">
            <v>Berkshire Maestros</v>
          </cell>
        </row>
        <row r="153">
          <cell r="C153" t="str">
            <v>Wolverhampton</v>
          </cell>
        </row>
        <row r="154">
          <cell r="C154" t="str">
            <v>Worcestershire</v>
          </cell>
        </row>
        <row r="155">
          <cell r="C155" t="str">
            <v>York</v>
          </cell>
        </row>
      </sheetData>
      <sheetData sheetId="4"/>
      <sheetData sheetId="5">
        <row r="2">
          <cell r="A2" t="str">
            <v>Isle of Anglesey</v>
          </cell>
        </row>
        <row r="3">
          <cell r="A3" t="str">
            <v>Gwynedd</v>
          </cell>
        </row>
        <row r="4">
          <cell r="A4" t="str">
            <v>Conwy</v>
          </cell>
        </row>
        <row r="5">
          <cell r="A5" t="str">
            <v>Denbighshire</v>
          </cell>
        </row>
        <row r="6">
          <cell r="A6" t="str">
            <v>Flintshire</v>
          </cell>
        </row>
        <row r="7">
          <cell r="A7" t="str">
            <v>Wrexham</v>
          </cell>
        </row>
        <row r="8">
          <cell r="A8" t="str">
            <v>Powys</v>
          </cell>
        </row>
        <row r="9">
          <cell r="A9" t="str">
            <v>Ceredigion</v>
          </cell>
        </row>
        <row r="10">
          <cell r="A10" t="str">
            <v>Pembrokeshire</v>
          </cell>
        </row>
        <row r="11">
          <cell r="A11" t="str">
            <v>Carmarthenshire</v>
          </cell>
        </row>
        <row r="12">
          <cell r="A12" t="str">
            <v>Swansea</v>
          </cell>
        </row>
        <row r="13">
          <cell r="A13" t="str">
            <v>Neath Port Talbot</v>
          </cell>
        </row>
        <row r="14">
          <cell r="A14" t="str">
            <v>Bridgend</v>
          </cell>
        </row>
        <row r="15">
          <cell r="A15" t="str">
            <v>The Vale of Glamorgan</v>
          </cell>
        </row>
        <row r="16">
          <cell r="A16" t="str">
            <v>Rhondda Cynon Taf</v>
          </cell>
        </row>
        <row r="17">
          <cell r="A17" t="str">
            <v>Merthyr Tydfil</v>
          </cell>
        </row>
        <row r="18">
          <cell r="A18" t="str">
            <v>Caerphilly</v>
          </cell>
        </row>
        <row r="19">
          <cell r="A19" t="str">
            <v>Blaenau Gwent</v>
          </cell>
        </row>
        <row r="20">
          <cell r="A20" t="str">
            <v>Torfaen</v>
          </cell>
        </row>
        <row r="21">
          <cell r="A21" t="str">
            <v>Monmouthshire</v>
          </cell>
        </row>
        <row r="22">
          <cell r="A22" t="str">
            <v>Newport</v>
          </cell>
        </row>
        <row r="23">
          <cell r="A23" t="str">
            <v>Cardiff</v>
          </cell>
        </row>
      </sheetData>
      <sheetData sheetId="6">
        <row r="2">
          <cell r="A2" t="str">
            <v>Northern Ireland</v>
          </cell>
        </row>
        <row r="3">
          <cell r="A3" t="str">
            <v>Guernsey</v>
          </cell>
        </row>
        <row r="4">
          <cell r="A4" t="str">
            <v>Jersey</v>
          </cell>
        </row>
        <row r="5">
          <cell r="A5" t="str">
            <v>Isle of Man</v>
          </cell>
        </row>
      </sheetData>
      <sheetData sheetId="7">
        <row r="2">
          <cell r="A2" t="str">
            <v>Aberdeen City</v>
          </cell>
        </row>
        <row r="3">
          <cell r="A3" t="str">
            <v>Aberdeenshire</v>
          </cell>
        </row>
        <row r="4">
          <cell r="A4" t="str">
            <v>Angus</v>
          </cell>
        </row>
        <row r="5">
          <cell r="A5" t="str">
            <v>Argyll and Bute</v>
          </cell>
        </row>
        <row r="6">
          <cell r="A6" t="str">
            <v>City of Edinburgh</v>
          </cell>
        </row>
        <row r="7">
          <cell r="A7" t="str">
            <v>Clackmannanshire</v>
          </cell>
        </row>
        <row r="8">
          <cell r="A8" t="str">
            <v>Dumfries and Galloway</v>
          </cell>
        </row>
        <row r="9">
          <cell r="A9" t="str">
            <v>Dundee City</v>
          </cell>
        </row>
        <row r="10">
          <cell r="A10" t="str">
            <v>East Ayrshire</v>
          </cell>
        </row>
        <row r="11">
          <cell r="A11" t="str">
            <v>East Dunbartonshire</v>
          </cell>
        </row>
        <row r="12">
          <cell r="A12" t="str">
            <v>East Lothian</v>
          </cell>
        </row>
        <row r="13">
          <cell r="A13" t="str">
            <v>East Renfrewshire</v>
          </cell>
        </row>
        <row r="14">
          <cell r="A14" t="str">
            <v>Falkirk</v>
          </cell>
        </row>
        <row r="15">
          <cell r="A15" t="str">
            <v>Fife</v>
          </cell>
        </row>
        <row r="16">
          <cell r="A16" t="str">
            <v>Glasgow City</v>
          </cell>
        </row>
        <row r="17">
          <cell r="A17" t="str">
            <v>Highland</v>
          </cell>
        </row>
        <row r="18">
          <cell r="A18" t="str">
            <v>Inverclyde</v>
          </cell>
        </row>
        <row r="19">
          <cell r="A19" t="str">
            <v>Midlothian</v>
          </cell>
        </row>
        <row r="20">
          <cell r="A20" t="str">
            <v>Moray</v>
          </cell>
        </row>
        <row r="21">
          <cell r="A21" t="str">
            <v>Na h-Eileanan an Iar</v>
          </cell>
        </row>
        <row r="22">
          <cell r="A22" t="str">
            <v>North Ayrshire</v>
          </cell>
        </row>
        <row r="23">
          <cell r="A23" t="str">
            <v>North Lanarkshire</v>
          </cell>
        </row>
        <row r="24">
          <cell r="A24" t="str">
            <v>Orkney Islands</v>
          </cell>
        </row>
        <row r="25">
          <cell r="A25" t="str">
            <v>Perth and Kinross</v>
          </cell>
        </row>
        <row r="26">
          <cell r="A26" t="str">
            <v>Renfrewshire</v>
          </cell>
        </row>
        <row r="27">
          <cell r="A27" t="str">
            <v>Scottish Borders</v>
          </cell>
        </row>
        <row r="28">
          <cell r="A28" t="str">
            <v>Shetland Islands</v>
          </cell>
        </row>
        <row r="29">
          <cell r="A29" t="str">
            <v>South Ayrshire</v>
          </cell>
        </row>
        <row r="30">
          <cell r="A30" t="str">
            <v>South Lanarkshire</v>
          </cell>
        </row>
        <row r="31">
          <cell r="A31" t="str">
            <v>Stirling</v>
          </cell>
        </row>
        <row r="32">
          <cell r="A32" t="str">
            <v>West Dunbartonshire</v>
          </cell>
        </row>
        <row r="33">
          <cell r="A33" t="str">
            <v>West Lothian</v>
          </cell>
        </row>
      </sheetData>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FE069E-4104-4FF8-B9B6-709F5F4AB241}" name="Tbl_Cands" displayName="Tbl_Cands" ref="B9:M29" totalsRowShown="0" headerRowDxfId="51" dataDxfId="50">
  <autoFilter ref="B9:M29" xr:uid="{92FE069E-4104-4FF8-B9B6-709F5F4AB24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D9ACDE2A-379A-4722-B02E-A064A324C668}" name="Area" dataDxfId="49">
      <calculatedColumnFormula>IF(COUNTA(Tbl_Cands[[#This Row],[Contact ID]:[Inst or subject]])&gt;0,Area,"")</calculatedColumnFormula>
    </tableColumn>
    <tableColumn id="12" xr3:uid="{4F168E16-B5E4-4DA4-8A5C-7F2A48A4BA1E}" name="Contact ID" dataDxfId="48"/>
    <tableColumn id="2" xr3:uid="{FD6152D1-465B-4614-8EEB-C71936F92671}" name="OR Your Ref" dataDxfId="47"/>
    <tableColumn id="3" xr3:uid="{DD54020F-29A8-448F-804D-167820E0F834}" name="Candidate's name" dataDxfId="46"/>
    <tableColumn id="4" xr3:uid="{B0C623B4-0F57-4891-948E-F352B74AC7D1}" name="Reason for discount" dataDxfId="45"/>
    <tableColumn id="5" xr3:uid="{E35A6091-997D-4EF6-AEE0-4ADA56DF7CFF}" name="Notes (optional)" dataDxfId="44"/>
    <tableColumn id="11" xr3:uid="{65F30DB9-427B-47D3-BFCA-312A657234E3}" name="Inst or subject" dataDxfId="43"/>
    <tableColumn id="6" xr3:uid="{9C15A38D-A037-419B-B68B-317BCD22A7EB}" name="Exam" dataDxfId="42"/>
    <tableColumn id="7" xr3:uid="{0AD9C5DD-5520-4BF4-8387-C185059301E0}" name="Fee" dataDxfId="41" dataCellStyle="Currency">
      <calculatedColumnFormula>IFERROR(VLOOKUP(Tbl_Cands[[#This Row],[Exam]],Tbl_Fees[],RIGHT(Session,2)-20,FALSE),"")</calculatedColumnFormula>
    </tableColumn>
    <tableColumn id="8" xr3:uid="{E6B875C9-2B83-4141-BB36-C5EFA753078D}" name="Discount" dataDxfId="40"/>
    <tableColumn id="9" xr3:uid="{73FEA3F8-AF05-48F9-9E8C-1DBC57C55F29}" name="Value" dataDxfId="39" dataCellStyle="Currency">
      <calculatedColumnFormula>IFERROR(ROUND(Tbl_Cands[[#This Row],[Fee]]*Tbl_Cands[[#This Row],[Discount]],2),"")</calculatedColumnFormula>
    </tableColumn>
    <tableColumn id="10" xr3:uid="{9BFF04E1-08EB-409A-A8BA-4E2E31B35FCF}" name="To pay" dataDxfId="38" dataCellStyle="Currency">
      <calculatedColumnFormula>IFERROR(Tbl_Cands[[#This Row],[Fee]]-Tbl_Cands[[#This Row],[Value]],"")</calculatedColumnFormula>
    </tableColumn>
  </tableColumns>
  <tableStyleInfo name="TableStyleLight9"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801300-9A50-4DDE-909F-04FA7B08CC68}" name="Tbl_Fees" displayName="Tbl_Fees" ref="B2:G42" totalsRowShown="0" headerRowDxfId="37" dataDxfId="36">
  <autoFilter ref="B2:G42" xr:uid="{27801300-9A50-4DDE-909F-04FA7B08CC68}"/>
  <tableColumns count="6">
    <tableColumn id="1" xr3:uid="{9A5C2966-DC26-4D0F-A8AE-C8FA0BAF16FE}" name="Exam" dataDxfId="35"/>
    <tableColumn id="2" xr3:uid="{C4464041-5046-45C5-8D59-DA15E26D8934}" name="2022" dataDxfId="34"/>
    <tableColumn id="3" xr3:uid="{D05DCBD9-1FB0-4F1D-9AA7-A6C497D2A648}" name="2023" dataDxfId="33"/>
    <tableColumn id="4" xr3:uid="{CEFFB74A-89EE-43DD-B9A6-F380798AA3A9}" name="2024" dataDxfId="32"/>
    <tableColumn id="5" xr3:uid="{E68DA1D0-7FB8-4694-977A-1AB6178E8309}" name="2025" dataDxfId="31"/>
    <tableColumn id="6" xr3:uid="{9CF29BEB-0138-4930-BB40-5E0FD260716C}" name="2026" dataDxfId="30"/>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12A0D8-3D53-4CDD-BE42-F55E3B3418D3}" name="Allocs" displayName="Allocs" ref="B2:H225" totalsRowShown="0" headerRowDxfId="29" dataDxfId="28">
  <autoFilter ref="B2:H225" xr:uid="{3112A0D8-3D53-4CDD-BE42-F55E3B3418D3}"/>
  <tableColumns count="7">
    <tableColumn id="6" xr3:uid="{B573EDD8-57D0-4F78-8642-C448D5A5B5C9}" name="Territory" dataDxfId="27"/>
    <tableColumn id="4" xr3:uid="{82232389-D38A-43A0-A2B1-686978FF0359}" name="Area" dataDxfId="26"/>
    <tableColumn id="5" xr3:uid="{66564735-8FD1-4673-A665-401168716AF4}" name="Abb" dataDxfId="25">
      <calculatedColumnFormula>UPPER(LEFT(Allocs[[#This Row],[Area]],3))</calculatedColumnFormula>
    </tableColumn>
    <tableColumn id="2" xr3:uid="{0DD93981-52E5-46C7-A168-B1E2EA31D669}" name="2023" dataDxfId="24"/>
    <tableColumn id="3" xr3:uid="{E0705302-9FF7-4360-84E3-3BCA26837230}" name="2024" dataDxfId="23"/>
    <tableColumn id="1" xr3:uid="{0CA7D1D0-45DC-48A0-833B-E238A97B4B23}" name="2025" dataDxfId="22"/>
    <tableColumn id="7" xr3:uid="{AFDBB0D1-74B4-427A-B2D2-250CF46B41D0}" name="2026" dataDxfId="21"/>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84D4CF-7EEF-4DB0-A7BB-1B1E3AC28134}" name="Regions" displayName="Regions" ref="B2:C7" totalsRowShown="0">
  <autoFilter ref="B2:C7" xr:uid="{9284D4CF-7EEF-4DB0-A7BB-1B1E3AC28134}"/>
  <tableColumns count="2">
    <tableColumn id="1" xr3:uid="{3BC990B8-A394-4F06-ACB0-929FABC46A33}" name="Regions"/>
    <tableColumn id="2" xr3:uid="{43702E9F-0DD1-4B02-B402-FCFFE840D981}" name="Ref"/>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B529A9-8C73-4F38-A317-28775E117080}" name="Tbl_Reasons" displayName="Tbl_Reasons" ref="B2:B14" totalsRowShown="0" headerRowDxfId="20" dataDxfId="19">
  <autoFilter ref="B2:B14" xr:uid="{8CB529A9-8C73-4F38-A317-28775E117080}"/>
  <tableColumns count="1">
    <tableColumn id="1" xr3:uid="{419E9A96-9250-4389-914D-FAB322B6DBF8}" name="Reasons" dataDxfId="18"/>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B530A48-3338-4328-95A1-3E9DA1F37007}" name="Tbl_Disc" displayName="Tbl_Disc" ref="D2:D23" totalsRowShown="0" headerRowDxfId="17" dataDxfId="16">
  <autoFilter ref="D2:D23" xr:uid="{0B530A48-3338-4328-95A1-3E9DA1F37007}"/>
  <tableColumns count="1">
    <tableColumn id="1" xr3:uid="{D9779D1C-C5DF-4488-AFFB-66B6E6DBE0F2}" name="Discount" dataDxfId="15"/>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8785B04-DE60-40FF-A565-96E2DF1AFE12}" name="Tbl_Inst" displayName="Tbl_Inst" ref="F2:F51" totalsRowShown="0" headerRowDxfId="14" dataDxfId="13">
  <autoFilter ref="F2:F51" xr:uid="{58785B04-DE60-40FF-A565-96E2DF1AFE12}"/>
  <tableColumns count="1">
    <tableColumn id="1" xr3:uid="{F3A229CC-EA03-4C6D-9EFC-8838597699FB}" name="Instrument" dataDxfId="12"/>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52328A6-58BC-48B9-B2D2-889DD1888189}" name="Tbl_Session" displayName="Tbl_Session" ref="H2:H6" totalsRowShown="0" headerRowDxfId="11" dataDxfId="10">
  <autoFilter ref="H2:H6" xr:uid="{B52328A6-58BC-48B9-B2D2-889DD1888189}"/>
  <tableColumns count="1">
    <tableColumn id="1" xr3:uid="{0D6DF5F1-5124-490F-BFB5-B24E102F48D3}" name="Session" dataDxfId="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5DD81F9-083E-47E0-AE5C-9767D25A6026}" name="Tbl_err" displayName="Tbl_err" ref="B2:C11" totalsRowShown="0">
  <autoFilter ref="B2:C11" xr:uid="{E5DD81F9-083E-47E0-AE5C-9767D25A6026}"/>
  <sortState xmlns:xlrd2="http://schemas.microsoft.com/office/spreadsheetml/2017/richdata2" ref="B3:C11">
    <sortCondition ref="B2:B11"/>
  </sortState>
  <tableColumns count="2">
    <tableColumn id="1" xr3:uid="{6B25D6D1-277E-4667-93EE-7E2C9F0F41BF}" name="rtn" dataDxfId="8"/>
    <tableColumn id="2" xr3:uid="{BCB69F02-50F4-4026-A9B7-39ED792B3AF6}" name="msg"/>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Music Mark">
      <a:dk1>
        <a:sysClr val="windowText" lastClr="000000"/>
      </a:dk1>
      <a:lt1>
        <a:sysClr val="window" lastClr="FFFFFF"/>
      </a:lt1>
      <a:dk2>
        <a:srgbClr val="44546A"/>
      </a:dk2>
      <a:lt2>
        <a:srgbClr val="E7E6E6"/>
      </a:lt2>
      <a:accent1>
        <a:srgbClr val="A21F3C"/>
      </a:accent1>
      <a:accent2>
        <a:srgbClr val="FBCD54"/>
      </a:accent2>
      <a:accent3>
        <a:srgbClr val="225787"/>
      </a:accent3>
      <a:accent4>
        <a:srgbClr val="A5A5A5"/>
      </a:accent4>
      <a:accent5>
        <a:srgbClr val="5B9BD5"/>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musicmark.org.uk?subject=ABRSM%20exam%20discount%20code%20request" TargetMode="External"/><Relationship Id="rId2" Type="http://schemas.openxmlformats.org/officeDocument/2006/relationships/hyperlink" Target="mailto:info@musicmark.org.uk?subject=ABRSM%20discount%20code%20request" TargetMode="External"/><Relationship Id="rId1" Type="http://schemas.openxmlformats.org/officeDocument/2006/relationships/hyperlink" Target="mailto:info@musicmark.org.uk" TargetMode="External"/><Relationship Id="rId6" Type="http://schemas.openxmlformats.org/officeDocument/2006/relationships/table" Target="../tables/table1.xm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6.xml"/><Relationship Id="rId5" Type="http://schemas.openxmlformats.org/officeDocument/2006/relationships/table" Target="../tables/table8.xml"/><Relationship Id="rId4" Type="http://schemas.openxmlformats.org/officeDocument/2006/relationships/table" Target="../tables/table7.xml"/></Relationships>
</file>

<file path=xl/worksheets/_rels/sheet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F0CFC-1005-4B21-9A66-A1F43AF94969}">
  <sheetPr codeName="Sheet7">
    <tabColor theme="4"/>
  </sheetPr>
  <dimension ref="A2:H32"/>
  <sheetViews>
    <sheetView showGridLines="0" tabSelected="1" workbookViewId="0"/>
  </sheetViews>
  <sheetFormatPr defaultColWidth="0" defaultRowHeight="15.6" x14ac:dyDescent="0.3"/>
  <cols>
    <col min="1" max="1" width="9.109375" style="58" customWidth="1"/>
    <col min="2" max="2" width="173.33203125" style="58" customWidth="1"/>
    <col min="3" max="3" width="9.109375" style="58" customWidth="1"/>
    <col min="4" max="4" width="3.5546875" style="58" customWidth="1"/>
    <col min="5" max="5" width="23.88671875" style="58" customWidth="1"/>
    <col min="6" max="6" width="39" style="58" customWidth="1"/>
    <col min="7" max="7" width="3.5546875" style="58" customWidth="1"/>
    <col min="8" max="8" width="9.109375" style="58" customWidth="1"/>
    <col min="9" max="16384" width="9.109375" style="58" hidden="1"/>
  </cols>
  <sheetData>
    <row r="2" spans="2:7" s="63" customFormat="1" ht="25.8" x14ac:dyDescent="0.5">
      <c r="B2" s="51"/>
      <c r="D2" s="71"/>
      <c r="E2" s="72" t="s">
        <v>435</v>
      </c>
      <c r="F2" s="73"/>
      <c r="G2" s="74"/>
    </row>
    <row r="3" spans="2:7" s="62" customFormat="1" ht="18" x14ac:dyDescent="0.35">
      <c r="B3" s="52"/>
      <c r="D3" s="75"/>
      <c r="E3" s="58" t="s">
        <v>416</v>
      </c>
      <c r="F3" s="58" t="s">
        <v>441</v>
      </c>
      <c r="G3" s="76"/>
    </row>
    <row r="4" spans="2:7" s="65" customFormat="1" x14ac:dyDescent="0.3">
      <c r="D4" s="75"/>
      <c r="E4" s="58"/>
      <c r="F4" s="58" t="s">
        <v>442</v>
      </c>
      <c r="G4" s="76"/>
    </row>
    <row r="5" spans="2:7" x14ac:dyDescent="0.3">
      <c r="D5" s="75"/>
      <c r="G5" s="76"/>
    </row>
    <row r="6" spans="2:7" x14ac:dyDescent="0.3">
      <c r="B6" s="59"/>
      <c r="D6" s="75"/>
      <c r="E6" s="58" t="s">
        <v>431</v>
      </c>
      <c r="G6" s="76"/>
    </row>
    <row r="7" spans="2:7" x14ac:dyDescent="0.3">
      <c r="B7" s="59"/>
      <c r="D7" s="75"/>
      <c r="G7" s="76"/>
    </row>
    <row r="8" spans="2:7" x14ac:dyDescent="0.3">
      <c r="B8" s="59"/>
      <c r="D8" s="75"/>
      <c r="E8" s="58" t="s">
        <v>417</v>
      </c>
      <c r="G8" s="76"/>
    </row>
    <row r="9" spans="2:7" x14ac:dyDescent="0.3">
      <c r="D9" s="75"/>
      <c r="G9" s="76"/>
    </row>
    <row r="10" spans="2:7" x14ac:dyDescent="0.3">
      <c r="D10" s="75"/>
      <c r="E10" s="58" t="s">
        <v>418</v>
      </c>
      <c r="G10" s="76"/>
    </row>
    <row r="11" spans="2:7" x14ac:dyDescent="0.3">
      <c r="D11" s="75"/>
      <c r="G11" s="76"/>
    </row>
    <row r="12" spans="2:7" x14ac:dyDescent="0.3">
      <c r="B12" s="60"/>
      <c r="D12" s="75"/>
      <c r="E12" s="58" t="s">
        <v>436</v>
      </c>
      <c r="G12" s="76"/>
    </row>
    <row r="13" spans="2:7" x14ac:dyDescent="0.3">
      <c r="D13" s="75"/>
      <c r="G13" s="76"/>
    </row>
    <row r="14" spans="2:7" x14ac:dyDescent="0.3">
      <c r="D14" s="75"/>
      <c r="E14" s="58" t="s">
        <v>420</v>
      </c>
      <c r="F14" s="58" t="s">
        <v>437</v>
      </c>
      <c r="G14" s="76"/>
    </row>
    <row r="15" spans="2:7" x14ac:dyDescent="0.3">
      <c r="B15" s="59"/>
      <c r="D15" s="75"/>
      <c r="G15" s="76"/>
    </row>
    <row r="16" spans="2:7" x14ac:dyDescent="0.3">
      <c r="B16" s="59"/>
      <c r="D16" s="75"/>
      <c r="E16" s="58" t="s">
        <v>421</v>
      </c>
      <c r="F16" s="58" t="s">
        <v>438</v>
      </c>
      <c r="G16" s="76"/>
    </row>
    <row r="17" spans="2:7" x14ac:dyDescent="0.3">
      <c r="B17" s="59"/>
      <c r="D17" s="75"/>
      <c r="F17" s="58" t="s">
        <v>443</v>
      </c>
      <c r="G17" s="76"/>
    </row>
    <row r="18" spans="2:7" x14ac:dyDescent="0.3">
      <c r="D18" s="75"/>
      <c r="G18" s="76"/>
    </row>
    <row r="19" spans="2:7" x14ac:dyDescent="0.3">
      <c r="B19" s="60"/>
      <c r="D19" s="75"/>
      <c r="E19" s="58" t="s">
        <v>422</v>
      </c>
      <c r="F19"/>
      <c r="G19" s="76"/>
    </row>
    <row r="20" spans="2:7" x14ac:dyDescent="0.3">
      <c r="B20" s="59"/>
      <c r="D20" s="75"/>
      <c r="E20"/>
      <c r="F20"/>
      <c r="G20" s="76"/>
    </row>
    <row r="21" spans="2:7" x14ac:dyDescent="0.3">
      <c r="D21" s="75"/>
      <c r="E21" s="58" t="s">
        <v>423</v>
      </c>
      <c r="F21" s="58" t="s">
        <v>439</v>
      </c>
      <c r="G21" s="76"/>
    </row>
    <row r="22" spans="2:7" x14ac:dyDescent="0.3">
      <c r="B22" s="60"/>
      <c r="D22" s="75"/>
      <c r="F22" s="58" t="s">
        <v>440</v>
      </c>
      <c r="G22" s="76"/>
    </row>
    <row r="23" spans="2:7" x14ac:dyDescent="0.3">
      <c r="D23" s="75"/>
      <c r="F23" s="58" t="s">
        <v>178</v>
      </c>
      <c r="G23" s="76"/>
    </row>
    <row r="24" spans="2:7" x14ac:dyDescent="0.3">
      <c r="D24" s="75"/>
      <c r="G24" s="76"/>
    </row>
    <row r="25" spans="2:7" ht="18" x14ac:dyDescent="0.35">
      <c r="B25" s="61"/>
      <c r="D25" s="75"/>
      <c r="E25" s="70" t="s">
        <v>469</v>
      </c>
      <c r="G25" s="76"/>
    </row>
    <row r="26" spans="2:7" x14ac:dyDescent="0.3">
      <c r="D26" s="75"/>
      <c r="E26" s="58" t="s">
        <v>462</v>
      </c>
      <c r="F26" s="58" t="s">
        <v>468</v>
      </c>
      <c r="G26" s="76"/>
    </row>
    <row r="27" spans="2:7" x14ac:dyDescent="0.3">
      <c r="D27" s="75"/>
      <c r="G27" s="76"/>
    </row>
    <row r="28" spans="2:7" x14ac:dyDescent="0.3">
      <c r="D28" s="75"/>
      <c r="E28" s="58" t="s">
        <v>464</v>
      </c>
      <c r="F28" s="58" t="s">
        <v>467</v>
      </c>
      <c r="G28" s="76"/>
    </row>
    <row r="29" spans="2:7" x14ac:dyDescent="0.3">
      <c r="D29" s="75"/>
      <c r="F29" s="58" t="s">
        <v>466</v>
      </c>
      <c r="G29" s="76"/>
    </row>
    <row r="30" spans="2:7" x14ac:dyDescent="0.3">
      <c r="D30" s="75"/>
      <c r="G30" s="77"/>
    </row>
    <row r="31" spans="2:7" x14ac:dyDescent="0.3">
      <c r="D31" s="75"/>
      <c r="E31" s="58" t="s">
        <v>470</v>
      </c>
      <c r="F31" s="58" t="s">
        <v>471</v>
      </c>
      <c r="G31" s="76"/>
    </row>
    <row r="32" spans="2:7" x14ac:dyDescent="0.3">
      <c r="D32" s="78"/>
      <c r="E32" s="79"/>
      <c r="F32" s="79"/>
      <c r="G32" s="80"/>
    </row>
  </sheetData>
  <sheetProtection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16B7-AB6A-4C5A-BB01-B13463AD65B2}">
  <sheetPr codeName="Sheet1">
    <tabColor theme="5"/>
  </sheetPr>
  <dimension ref="A1:U35"/>
  <sheetViews>
    <sheetView zoomScaleNormal="100" workbookViewId="0">
      <selection activeCell="D5" sqref="D5"/>
    </sheetView>
  </sheetViews>
  <sheetFormatPr defaultColWidth="0" defaultRowHeight="14.4" zeroHeight="1" x14ac:dyDescent="0.3"/>
  <cols>
    <col min="1" max="1" width="6.44140625" style="7" customWidth="1"/>
    <col min="2" max="2" width="2.88671875" style="7" customWidth="1"/>
    <col min="3" max="4" width="14.33203125" style="7" customWidth="1"/>
    <col min="5" max="5" width="21.109375" style="7" bestFit="1" customWidth="1"/>
    <col min="6" max="6" width="34.44140625" style="7" bestFit="1" customWidth="1"/>
    <col min="7" max="7" width="34.44140625" style="7" customWidth="1"/>
    <col min="8" max="8" width="17.33203125" style="7" bestFit="1" customWidth="1"/>
    <col min="9" max="9" width="23.6640625" style="7" customWidth="1"/>
    <col min="10" max="10" width="9.88671875" style="7" bestFit="1" customWidth="1"/>
    <col min="11" max="11" width="10.88671875" style="7" customWidth="1"/>
    <col min="12" max="13" width="9.88671875" style="7" bestFit="1" customWidth="1"/>
    <col min="14" max="14" width="3.109375" style="7" customWidth="1"/>
    <col min="15" max="15" width="48.6640625" style="7" bestFit="1" customWidth="1"/>
    <col min="16" max="16" width="6.44140625" style="7" customWidth="1"/>
    <col min="17" max="21" width="0" style="7" hidden="1" customWidth="1"/>
    <col min="22" max="16384" width="9.109375" style="7" hidden="1"/>
  </cols>
  <sheetData>
    <row r="1" spans="1:21" s="19" customFormat="1" ht="10.8" x14ac:dyDescent="0.25">
      <c r="A1" s="18"/>
      <c r="B1" s="18"/>
      <c r="C1" s="18"/>
      <c r="D1" s="18"/>
      <c r="E1" s="18"/>
      <c r="F1" s="18"/>
      <c r="G1" s="18"/>
      <c r="H1" s="18"/>
      <c r="I1" s="18"/>
      <c r="J1" s="18"/>
      <c r="K1" s="18"/>
      <c r="L1" s="18"/>
      <c r="M1" s="18"/>
      <c r="N1" s="18"/>
      <c r="O1" s="18"/>
      <c r="P1" s="18"/>
    </row>
    <row r="2" spans="1:21" s="39" customFormat="1" ht="31.2" x14ac:dyDescent="0.6">
      <c r="A2" s="36"/>
      <c r="B2" s="37" t="s">
        <v>398</v>
      </c>
      <c r="C2" s="38"/>
      <c r="D2" s="38"/>
      <c r="E2" s="38"/>
      <c r="F2" s="38"/>
      <c r="G2" s="38"/>
      <c r="H2" s="38"/>
      <c r="I2" s="38"/>
      <c r="J2" s="38"/>
      <c r="K2" s="38"/>
      <c r="L2" s="38"/>
      <c r="M2" s="38"/>
      <c r="N2" s="38"/>
      <c r="O2" s="38"/>
      <c r="P2" s="36"/>
    </row>
    <row r="3" spans="1:21" s="35" customFormat="1" ht="18" x14ac:dyDescent="0.35">
      <c r="A3" s="34"/>
      <c r="B3" s="40" t="s">
        <v>482</v>
      </c>
      <c r="C3" s="27"/>
      <c r="D3" s="27"/>
      <c r="E3" s="27"/>
      <c r="F3" s="27"/>
      <c r="G3" s="27"/>
      <c r="H3" s="27"/>
      <c r="I3" s="27"/>
      <c r="J3" s="27"/>
      <c r="K3" s="27"/>
      <c r="L3" s="27"/>
      <c r="M3" s="27"/>
      <c r="N3" s="27"/>
      <c r="O3" s="27"/>
      <c r="P3" s="34"/>
    </row>
    <row r="4" spans="1:21" s="19" customFormat="1" ht="10.8" x14ac:dyDescent="0.25">
      <c r="A4" s="18"/>
      <c r="B4" s="18"/>
      <c r="C4" s="18"/>
      <c r="D4" s="18"/>
      <c r="E4" s="18"/>
      <c r="F4" s="18"/>
      <c r="G4" s="18"/>
      <c r="H4" s="18"/>
      <c r="I4" s="18"/>
      <c r="J4" s="18"/>
      <c r="K4" s="18"/>
      <c r="L4" s="18"/>
      <c r="M4" s="18"/>
      <c r="N4" s="18"/>
      <c r="O4" s="18"/>
      <c r="P4" s="18"/>
    </row>
    <row r="5" spans="1:21" x14ac:dyDescent="0.3">
      <c r="A5" s="10"/>
      <c r="B5" s="10"/>
      <c r="C5" s="20" t="s">
        <v>387</v>
      </c>
      <c r="D5" s="28" t="s">
        <v>479</v>
      </c>
      <c r="E5" s="20" t="s">
        <v>388</v>
      </c>
      <c r="F5" s="28" t="s">
        <v>393</v>
      </c>
      <c r="G5" s="10"/>
      <c r="H5" s="10"/>
      <c r="I5" s="10"/>
      <c r="J5" s="10"/>
      <c r="K5" s="10"/>
      <c r="L5" s="10"/>
      <c r="M5" s="10"/>
      <c r="N5" s="10"/>
      <c r="O5" s="10"/>
      <c r="P5" s="10"/>
    </row>
    <row r="6" spans="1:21" s="44" customFormat="1" ht="10.8" x14ac:dyDescent="0.25">
      <c r="A6" s="41"/>
      <c r="B6" s="41"/>
      <c r="C6" s="41"/>
      <c r="D6" s="41"/>
      <c r="E6" s="41"/>
      <c r="F6" s="42" t="str">
        <f>_xlfn.XLOOKUP(Territory,Regions[Regions],Regions[Ref],0)</f>
        <v>England</v>
      </c>
      <c r="G6" s="41"/>
      <c r="H6" s="43"/>
      <c r="I6" s="41"/>
      <c r="J6" s="41"/>
      <c r="K6" s="41"/>
      <c r="L6" s="41"/>
      <c r="M6" s="41"/>
      <c r="N6" s="41"/>
      <c r="O6" s="41"/>
      <c r="P6" s="41"/>
    </row>
    <row r="7" spans="1:21" x14ac:dyDescent="0.3">
      <c r="A7" s="10"/>
      <c r="B7" s="10"/>
      <c r="C7" s="20" t="s">
        <v>481</v>
      </c>
      <c r="D7" s="48">
        <f>_xlfn.XLOOKUP(Area,Allocs[Area],Allocs[2025],0)</f>
        <v>966</v>
      </c>
      <c r="E7" s="20" t="s">
        <v>412</v>
      </c>
      <c r="F7" s="28" t="s">
        <v>117</v>
      </c>
      <c r="G7" s="10"/>
      <c r="H7" s="10"/>
      <c r="I7" s="10"/>
      <c r="J7" s="10"/>
      <c r="K7" s="10"/>
      <c r="L7" s="10"/>
      <c r="M7" s="10"/>
      <c r="N7" s="46"/>
      <c r="O7" s="10" t="str">
        <f>IF(COUNTA(Tbl_Cands[[Contact ID]:[Inst or subject]])=0,"",IF(SUM(err_codes)&lt;&gt;0,"Claim incomplete","Claim ready to submit"))</f>
        <v/>
      </c>
      <c r="P7" s="10"/>
    </row>
    <row r="8" spans="1:21" s="35" customFormat="1" ht="18" x14ac:dyDescent="0.35">
      <c r="A8" s="34"/>
      <c r="B8" s="64" t="str">
        <f>IF(SUM(err_codes)&lt;&gt;0,"Please review errors (see instructions in column O)","")</f>
        <v/>
      </c>
      <c r="C8" s="33"/>
      <c r="D8" s="33"/>
      <c r="E8" s="33"/>
      <c r="F8" s="33"/>
      <c r="G8" s="33"/>
      <c r="H8" s="33"/>
      <c r="I8" s="33"/>
      <c r="J8" s="33"/>
      <c r="K8" s="33"/>
      <c r="L8" s="33"/>
      <c r="M8" s="45"/>
      <c r="N8" s="33"/>
      <c r="O8" s="33"/>
      <c r="P8" s="34"/>
    </row>
    <row r="9" spans="1:21" x14ac:dyDescent="0.3">
      <c r="A9" s="25"/>
      <c r="B9" s="8" t="s">
        <v>35</v>
      </c>
      <c r="C9" s="7" t="s">
        <v>29</v>
      </c>
      <c r="D9" s="7" t="s">
        <v>414</v>
      </c>
      <c r="E9" s="7" t="s">
        <v>30</v>
      </c>
      <c r="F9" s="7" t="s">
        <v>413</v>
      </c>
      <c r="G9" s="7" t="s">
        <v>255</v>
      </c>
      <c r="H9" s="7" t="s">
        <v>488</v>
      </c>
      <c r="I9" s="7" t="s">
        <v>0</v>
      </c>
      <c r="J9" s="7" t="s">
        <v>31</v>
      </c>
      <c r="K9" s="7" t="s">
        <v>32</v>
      </c>
      <c r="L9" s="7" t="s">
        <v>33</v>
      </c>
      <c r="M9" s="7" t="s">
        <v>34</v>
      </c>
      <c r="N9" s="10"/>
      <c r="O9" s="49" t="str">
        <f>IF(SUM(err_codes)&lt;&gt;0,"Error messages","Discount codes: ABRSM use only")</f>
        <v>Discount codes: ABRSM use only</v>
      </c>
      <c r="P9" s="10"/>
    </row>
    <row r="10" spans="1:21" x14ac:dyDescent="0.3">
      <c r="A10" s="26" cm="1">
        <f t="array" ref="A10">_xlfn.IFS(COUNTA($C10:$I10)=0,0,ISBLANK($I10),9,
AND(OR(COUNTIF($I10, "*Theory*"),COUNTIF($I10,"Practical Musicianship*")),NOT(ISBLANK($H10))),8,
ISBLANK($K10),11,ISBLANK($F10),6,COUNTA($C10:$D10)=2,2,COUNTA($C10:$D10)=0,3,NOT(ISBLANK($E10)),5,TRUE,"OK")</f>
        <v>0</v>
      </c>
      <c r="B10" s="8" t="str">
        <f>IF(COUNTA(Tbl_Cands[[#This Row],[Contact ID]:[Inst or subject]])&gt;0,Area,"")</f>
        <v/>
      </c>
      <c r="C10" s="29"/>
      <c r="D10" s="29"/>
      <c r="E10" s="47"/>
      <c r="F10" s="29"/>
      <c r="G10" s="29"/>
      <c r="H10" s="29"/>
      <c r="I10" s="29"/>
      <c r="J10" s="31" t="str">
        <f>IFERROR(VLOOKUP(Tbl_Cands[[#This Row],[Exam]],Tbl_Fees[],RIGHT(Session,2)-20,FALSE),"")</f>
        <v/>
      </c>
      <c r="K10" s="30"/>
      <c r="L10" s="31" t="str">
        <f>IFERROR(ROUND(Tbl_Cands[[#This Row],[Fee]]*Tbl_Cands[[#This Row],[Discount]],2),"")</f>
        <v/>
      </c>
      <c r="M10" s="31" t="str">
        <f>IFERROR(Tbl_Cands[[#This Row],[Fee]]-Tbl_Cands[[#This Row],[Value]],"")</f>
        <v/>
      </c>
      <c r="N10" s="11"/>
      <c r="O10" s="55" t="str">
        <f>_xlfn.XLOOKUP($A10,Tbl_err[rtn],Tbl_err[msg])</f>
        <v xml:space="preserve"> </v>
      </c>
      <c r="P10" s="10"/>
      <c r="U10" s="9"/>
    </row>
    <row r="11" spans="1:21" x14ac:dyDescent="0.3">
      <c r="A11" s="26" cm="1">
        <f t="array" ref="A11">_xlfn.IFS(COUNTA($C11:$I11)=0,0,ISBLANK($I11),9,
AND(OR(COUNTIF($I11, "*Theory*"),COUNTIF($I11,"Practical Musicianship*")),NOT(ISBLANK($H11))),8,
ISBLANK($K11),11,ISBLANK($F11),6,COUNTA($C11:$D11)=2,2,COUNTA($C11:$D11)=0,3,NOT(ISBLANK($E11)),5,TRUE,"OK")</f>
        <v>0</v>
      </c>
      <c r="B11" s="8" t="str">
        <f>IF(COUNTA(Tbl_Cands[[#This Row],[Contact ID]:[Inst or subject]])&gt;0,Area,"")</f>
        <v/>
      </c>
      <c r="C11" s="29"/>
      <c r="D11" s="29"/>
      <c r="E11" s="47"/>
      <c r="F11" s="29"/>
      <c r="G11" s="29"/>
      <c r="H11" s="29"/>
      <c r="I11" s="29"/>
      <c r="J11" s="31" t="str">
        <f>IFERROR(VLOOKUP(Tbl_Cands[[#This Row],[Exam]],Tbl_Fees[],RIGHT(Session,2)-20,FALSE),"")</f>
        <v/>
      </c>
      <c r="K11" s="30"/>
      <c r="L11" s="31" t="str">
        <f>IFERROR(ROUND(Tbl_Cands[[#This Row],[Fee]]*Tbl_Cands[[#This Row],[Discount]],2),"")</f>
        <v/>
      </c>
      <c r="M11" s="31" t="str">
        <f>IFERROR(Tbl_Cands[[#This Row],[Fee]]-Tbl_Cands[[#This Row],[Value]],"")</f>
        <v/>
      </c>
      <c r="N11" s="11"/>
      <c r="O11" s="55" t="str">
        <f>_xlfn.XLOOKUP($A11,Tbl_err[rtn],Tbl_err[msg])</f>
        <v xml:space="preserve"> </v>
      </c>
      <c r="P11" s="10"/>
    </row>
    <row r="12" spans="1:21" x14ac:dyDescent="0.3">
      <c r="A12" s="26" cm="1">
        <f t="array" ref="A12">_xlfn.IFS(COUNTA($C12:$I12)=0,0,ISBLANK($I12),9,
AND(OR(COUNTIF($I12, "*Theory*"),COUNTIF($I12,"Practical Musicianship*")),NOT(ISBLANK($H12))),8,
ISBLANK($K12),11,ISBLANK($F12),6,COUNTA($C12:$D12)=2,2,COUNTA($C12:$D12)=0,3,NOT(ISBLANK($E12)),5,TRUE,"OK")</f>
        <v>0</v>
      </c>
      <c r="B12" s="8" t="str">
        <f>IF(COUNTA(Tbl_Cands[[#This Row],[Contact ID]:[Inst or subject]])&gt;0,Area,"")</f>
        <v/>
      </c>
      <c r="C12" s="29"/>
      <c r="D12" s="29"/>
      <c r="E12" s="47"/>
      <c r="F12" s="29"/>
      <c r="G12" s="29"/>
      <c r="H12" s="29"/>
      <c r="I12" s="29"/>
      <c r="J12" s="31" t="str">
        <f>IFERROR(VLOOKUP(Tbl_Cands[[#This Row],[Exam]],Tbl_Fees[],RIGHT(Session,2)-20,FALSE),"")</f>
        <v/>
      </c>
      <c r="K12" s="30"/>
      <c r="L12" s="31" t="str">
        <f>IFERROR(ROUND(Tbl_Cands[[#This Row],[Fee]]*Tbl_Cands[[#This Row],[Discount]],2),"")</f>
        <v/>
      </c>
      <c r="M12" s="31" t="str">
        <f>IFERROR(Tbl_Cands[[#This Row],[Fee]]-Tbl_Cands[[#This Row],[Value]],"")</f>
        <v/>
      </c>
      <c r="N12" s="11"/>
      <c r="O12" s="55" t="str">
        <f>_xlfn.XLOOKUP($A12,Tbl_err[rtn],Tbl_err[msg])</f>
        <v xml:space="preserve"> </v>
      </c>
      <c r="P12" s="10"/>
    </row>
    <row r="13" spans="1:21" x14ac:dyDescent="0.3">
      <c r="A13" s="26" cm="1">
        <f t="array" ref="A13">_xlfn.IFS(COUNTA($C13:$I13)=0,0,ISBLANK($I13),9,
AND(OR(COUNTIF($I13, "*Theory*"),COUNTIF($I13,"Practical Musicianship*")),NOT(ISBLANK($H13))),8,
ISBLANK($K13),11,ISBLANK($F13),6,COUNTA($C13:$D13)=2,2,COUNTA($C13:$D13)=0,3,NOT(ISBLANK($E13)),5,TRUE,"OK")</f>
        <v>0</v>
      </c>
      <c r="B13" s="8" t="str">
        <f>IF(COUNTA(Tbl_Cands[[#This Row],[Contact ID]:[Inst or subject]])&gt;0,Area,"")</f>
        <v/>
      </c>
      <c r="C13" s="29"/>
      <c r="D13" s="29"/>
      <c r="E13" s="47"/>
      <c r="F13" s="29"/>
      <c r="G13" s="29"/>
      <c r="H13" s="29"/>
      <c r="I13" s="29"/>
      <c r="J13" s="31" t="str">
        <f>IFERROR(VLOOKUP(Tbl_Cands[[#This Row],[Exam]],Tbl_Fees[],RIGHT(Session,2)-20,FALSE),"")</f>
        <v/>
      </c>
      <c r="K13" s="30"/>
      <c r="L13" s="31" t="str">
        <f>IFERROR(ROUND(Tbl_Cands[[#This Row],[Fee]]*Tbl_Cands[[#This Row],[Discount]],2),"")</f>
        <v/>
      </c>
      <c r="M13" s="31" t="str">
        <f>IFERROR(Tbl_Cands[[#This Row],[Fee]]-Tbl_Cands[[#This Row],[Value]],"")</f>
        <v/>
      </c>
      <c r="N13" s="11"/>
      <c r="O13" s="55" t="str">
        <f>_xlfn.XLOOKUP($A13,Tbl_err[rtn],Tbl_err[msg])</f>
        <v xml:space="preserve"> </v>
      </c>
      <c r="P13" s="10"/>
    </row>
    <row r="14" spans="1:21" x14ac:dyDescent="0.3">
      <c r="A14" s="26" cm="1">
        <f t="array" ref="A14">_xlfn.IFS(COUNTA($C14:$I14)=0,0,ISBLANK($I14),9,
AND(OR(COUNTIF($I14, "*Theory*"),COUNTIF($I14,"Practical Musicianship*")),NOT(ISBLANK($H14))),8,
ISBLANK($K14),11,ISBLANK($F14),6,COUNTA($C14:$D14)=2,2,COUNTA($C14:$D14)=0,3,NOT(ISBLANK($E14)),5,TRUE,"OK")</f>
        <v>0</v>
      </c>
      <c r="B14" s="8" t="str">
        <f>IF(COUNTA(Tbl_Cands[[#This Row],[Contact ID]:[Inst or subject]])&gt;0,Area,"")</f>
        <v/>
      </c>
      <c r="C14" s="29"/>
      <c r="D14" s="29"/>
      <c r="E14" s="47"/>
      <c r="F14" s="29"/>
      <c r="G14" s="29"/>
      <c r="H14" s="29"/>
      <c r="I14" s="29"/>
      <c r="J14" s="31" t="str">
        <f>IFERROR(VLOOKUP(Tbl_Cands[[#This Row],[Exam]],Tbl_Fees[],RIGHT(Session,2)-20,FALSE),"")</f>
        <v/>
      </c>
      <c r="K14" s="30"/>
      <c r="L14" s="31" t="str">
        <f>IFERROR(ROUND(Tbl_Cands[[#This Row],[Fee]]*Tbl_Cands[[#This Row],[Discount]],2),"")</f>
        <v/>
      </c>
      <c r="M14" s="31" t="str">
        <f>IFERROR(Tbl_Cands[[#This Row],[Fee]]-Tbl_Cands[[#This Row],[Value]],"")</f>
        <v/>
      </c>
      <c r="N14" s="10"/>
      <c r="O14" s="55" t="str">
        <f>_xlfn.XLOOKUP($A14,Tbl_err[rtn],Tbl_err[msg])</f>
        <v xml:space="preserve"> </v>
      </c>
      <c r="P14" s="10"/>
    </row>
    <row r="15" spans="1:21" x14ac:dyDescent="0.3">
      <c r="A15" s="26" cm="1">
        <f t="array" ref="A15">_xlfn.IFS(COUNTA($C15:$I15)=0,0,ISBLANK($I15),9,
AND(OR(COUNTIF($I15, "*Theory*"),COUNTIF($I15,"Practical Musicianship*")),NOT(ISBLANK($H15))),8,
ISBLANK($K15),11,ISBLANK($F15),6,COUNTA($C15:$D15)=2,2,COUNTA($C15:$D15)=0,3,NOT(ISBLANK($E15)),5,TRUE,"OK")</f>
        <v>0</v>
      </c>
      <c r="B15" s="8" t="str">
        <f>IF(COUNTA(Tbl_Cands[[#This Row],[Contact ID]:[Inst or subject]])&gt;0,Area,"")</f>
        <v/>
      </c>
      <c r="C15" s="29"/>
      <c r="D15" s="29"/>
      <c r="E15" s="47"/>
      <c r="F15" s="29"/>
      <c r="G15" s="29"/>
      <c r="H15" s="29"/>
      <c r="I15" s="29"/>
      <c r="J15" s="31" t="str">
        <f>IFERROR(VLOOKUP(Tbl_Cands[[#This Row],[Exam]],Tbl_Fees[],RIGHT(Session,2)-20,FALSE),"")</f>
        <v/>
      </c>
      <c r="K15" s="30"/>
      <c r="L15" s="31" t="str">
        <f>IFERROR(ROUND(Tbl_Cands[[#This Row],[Fee]]*Tbl_Cands[[#This Row],[Discount]],2),"")</f>
        <v/>
      </c>
      <c r="M15" s="31" t="str">
        <f>IFERROR(Tbl_Cands[[#This Row],[Fee]]-Tbl_Cands[[#This Row],[Value]],"")</f>
        <v/>
      </c>
      <c r="N15" s="10"/>
      <c r="O15" s="55" t="str">
        <f>_xlfn.XLOOKUP($A15,Tbl_err[rtn],Tbl_err[msg])</f>
        <v xml:space="preserve"> </v>
      </c>
      <c r="P15" s="10"/>
    </row>
    <row r="16" spans="1:21" x14ac:dyDescent="0.3">
      <c r="A16" s="26" cm="1">
        <f t="array" ref="A16">_xlfn.IFS(COUNTA($C16:$I16)=0,0,ISBLANK($I16),9,
AND(OR(COUNTIF($I16, "*Theory*"),COUNTIF($I16,"Practical Musicianship*")),NOT(ISBLANK($H16))),8,
ISBLANK($K16),11,ISBLANK($F16),6,COUNTA($C16:$D16)=2,2,COUNTA($C16:$D16)=0,3,NOT(ISBLANK($E16)),5,TRUE,"OK")</f>
        <v>0</v>
      </c>
      <c r="B16" s="8" t="str">
        <f>IF(COUNTA(Tbl_Cands[[#This Row],[Contact ID]:[Inst or subject]])&gt;0,Area,"")</f>
        <v/>
      </c>
      <c r="C16" s="29"/>
      <c r="D16" s="29"/>
      <c r="E16" s="47"/>
      <c r="F16" s="29"/>
      <c r="G16" s="29"/>
      <c r="H16" s="29"/>
      <c r="I16" s="29"/>
      <c r="J16" s="31" t="str">
        <f>IFERROR(VLOOKUP(Tbl_Cands[[#This Row],[Exam]],Tbl_Fees[],RIGHT(Session,2)-20,FALSE),"")</f>
        <v/>
      </c>
      <c r="K16" s="30"/>
      <c r="L16" s="31" t="str">
        <f>IFERROR(ROUND(Tbl_Cands[[#This Row],[Fee]]*Tbl_Cands[[#This Row],[Discount]],2),"")</f>
        <v/>
      </c>
      <c r="M16" s="31" t="str">
        <f>IFERROR(Tbl_Cands[[#This Row],[Fee]]-Tbl_Cands[[#This Row],[Value]],"")</f>
        <v/>
      </c>
      <c r="N16" s="10"/>
      <c r="O16" s="55" t="str">
        <f>_xlfn.XLOOKUP($A16,Tbl_err[rtn],Tbl_err[msg])</f>
        <v xml:space="preserve"> </v>
      </c>
      <c r="P16" s="10"/>
    </row>
    <row r="17" spans="1:16" x14ac:dyDescent="0.3">
      <c r="A17" s="26" cm="1">
        <f t="array" ref="A17">_xlfn.IFS(COUNTA($C17:$I17)=0,0,ISBLANK($I17),9,
AND(OR(COUNTIF($I17, "*Theory*"),COUNTIF($I17,"Practical Musicianship*")),NOT(ISBLANK($H17))),8,
ISBLANK($K17),11,ISBLANK($F17),6,COUNTA($C17:$D17)=2,2,COUNTA($C17:$D17)=0,3,NOT(ISBLANK($E17)),5,TRUE,"OK")</f>
        <v>0</v>
      </c>
      <c r="B17" s="8" t="str">
        <f>IF(COUNTA(Tbl_Cands[[#This Row],[Contact ID]:[Inst or subject]])&gt;0,Area,"")</f>
        <v/>
      </c>
      <c r="C17" s="29"/>
      <c r="D17" s="29"/>
      <c r="E17" s="47"/>
      <c r="F17" s="29"/>
      <c r="G17" s="29"/>
      <c r="H17" s="29"/>
      <c r="I17" s="29"/>
      <c r="J17" s="31" t="str">
        <f>IFERROR(VLOOKUP(Tbl_Cands[[#This Row],[Exam]],Tbl_Fees[],RIGHT(Session,2)-20,FALSE),"")</f>
        <v/>
      </c>
      <c r="K17" s="30"/>
      <c r="L17" s="31" t="str">
        <f>IFERROR(ROUND(Tbl_Cands[[#This Row],[Fee]]*Tbl_Cands[[#This Row],[Discount]],2),"")</f>
        <v/>
      </c>
      <c r="M17" s="31" t="str">
        <f>IFERROR(Tbl_Cands[[#This Row],[Fee]]-Tbl_Cands[[#This Row],[Value]],"")</f>
        <v/>
      </c>
      <c r="N17" s="10"/>
      <c r="O17" s="55" t="str">
        <f>_xlfn.XLOOKUP($A17,Tbl_err[rtn],Tbl_err[msg])</f>
        <v xml:space="preserve"> </v>
      </c>
      <c r="P17" s="10"/>
    </row>
    <row r="18" spans="1:16" x14ac:dyDescent="0.3">
      <c r="A18" s="26" cm="1">
        <f t="array" ref="A18">_xlfn.IFS(COUNTA($C18:$I18)=0,0,ISBLANK($I18),9,
AND(OR(COUNTIF($I18, "*Theory*"),COUNTIF($I18,"Practical Musicianship*")),NOT(ISBLANK($H18))),8,
ISBLANK($K18),11,ISBLANK($F18),6,COUNTA($C18:$D18)=2,2,COUNTA($C18:$D18)=0,3,NOT(ISBLANK($E18)),5,TRUE,"OK")</f>
        <v>0</v>
      </c>
      <c r="B18" s="8" t="str">
        <f>IF(COUNTA(Tbl_Cands[[#This Row],[Contact ID]:[Inst or subject]])&gt;0,Area,"")</f>
        <v/>
      </c>
      <c r="C18" s="29"/>
      <c r="D18" s="29"/>
      <c r="E18" s="47"/>
      <c r="F18" s="29"/>
      <c r="G18" s="29"/>
      <c r="H18" s="29"/>
      <c r="I18" s="29"/>
      <c r="J18" s="31" t="str">
        <f>IFERROR(VLOOKUP(Tbl_Cands[[#This Row],[Exam]],Tbl_Fees[],RIGHT(Session,2)-20,FALSE),"")</f>
        <v/>
      </c>
      <c r="K18" s="30"/>
      <c r="L18" s="31" t="str">
        <f>IFERROR(ROUND(Tbl_Cands[[#This Row],[Fee]]*Tbl_Cands[[#This Row],[Discount]],2),"")</f>
        <v/>
      </c>
      <c r="M18" s="31" t="str">
        <f>IFERROR(Tbl_Cands[[#This Row],[Fee]]-Tbl_Cands[[#This Row],[Value]],"")</f>
        <v/>
      </c>
      <c r="N18" s="10"/>
      <c r="O18" s="55" t="str">
        <f>_xlfn.XLOOKUP($A18,Tbl_err[rtn],Tbl_err[msg])</f>
        <v xml:space="preserve"> </v>
      </c>
      <c r="P18" s="10"/>
    </row>
    <row r="19" spans="1:16" x14ac:dyDescent="0.3">
      <c r="A19" s="26" cm="1">
        <f t="array" ref="A19">_xlfn.IFS(COUNTA($C19:$I19)=0,0,ISBLANK($I19),9,
AND(OR(COUNTIF($I19, "*Theory*"),COUNTIF($I19,"Practical Musicianship*")),NOT(ISBLANK($H19))),8,
ISBLANK($K19),11,ISBLANK($F19),6,COUNTA($C19:$D19)=2,2,COUNTA($C19:$D19)=0,3,NOT(ISBLANK($E19)),5,TRUE,"OK")</f>
        <v>0</v>
      </c>
      <c r="B19" s="8" t="str">
        <f>IF(COUNTA(Tbl_Cands[[#This Row],[Contact ID]:[Inst or subject]])&gt;0,Area,"")</f>
        <v/>
      </c>
      <c r="C19" s="29"/>
      <c r="D19" s="29"/>
      <c r="E19" s="47"/>
      <c r="F19" s="29"/>
      <c r="G19" s="29"/>
      <c r="H19" s="29"/>
      <c r="I19" s="29"/>
      <c r="J19" s="31" t="str">
        <f>IFERROR(VLOOKUP(Tbl_Cands[[#This Row],[Exam]],Tbl_Fees[],RIGHT(Session,2)-20,FALSE),"")</f>
        <v/>
      </c>
      <c r="K19" s="30"/>
      <c r="L19" s="31" t="str">
        <f>IFERROR(ROUND(Tbl_Cands[[#This Row],[Fee]]*Tbl_Cands[[#This Row],[Discount]],2),"")</f>
        <v/>
      </c>
      <c r="M19" s="31" t="str">
        <f>IFERROR(Tbl_Cands[[#This Row],[Fee]]-Tbl_Cands[[#This Row],[Value]],"")</f>
        <v/>
      </c>
      <c r="N19" s="10"/>
      <c r="O19" s="55" t="str">
        <f>_xlfn.XLOOKUP($A19,Tbl_err[rtn],Tbl_err[msg])</f>
        <v xml:space="preserve"> </v>
      </c>
      <c r="P19" s="10"/>
    </row>
    <row r="20" spans="1:16" x14ac:dyDescent="0.3">
      <c r="A20" s="26" cm="1">
        <f t="array" ref="A20">_xlfn.IFS(COUNTA($C20:$I20)=0,0,ISBLANK($I20),9,
AND(OR(COUNTIF($I20, "*Theory*"),COUNTIF($I20,"Practical Musicianship*")),NOT(ISBLANK($H20))),8,
ISBLANK($K20),11,ISBLANK($F20),6,COUNTA($C20:$D20)=2,2,COUNTA($C20:$D20)=0,3,NOT(ISBLANK($E20)),5,TRUE,"OK")</f>
        <v>0</v>
      </c>
      <c r="B20" s="8" t="str">
        <f>IF(COUNTA(Tbl_Cands[[#This Row],[Contact ID]:[Inst or subject]])&gt;0,Area,"")</f>
        <v/>
      </c>
      <c r="C20" s="29"/>
      <c r="D20" s="29"/>
      <c r="E20" s="47"/>
      <c r="F20" s="29"/>
      <c r="G20" s="29"/>
      <c r="H20" s="29"/>
      <c r="I20" s="29"/>
      <c r="J20" s="31" t="str">
        <f>IFERROR(VLOOKUP(Tbl_Cands[[#This Row],[Exam]],Tbl_Fees[],RIGHT(Session,2)-20,FALSE),"")</f>
        <v/>
      </c>
      <c r="K20" s="30"/>
      <c r="L20" s="31" t="str">
        <f>IFERROR(ROUND(Tbl_Cands[[#This Row],[Fee]]*Tbl_Cands[[#This Row],[Discount]],2),"")</f>
        <v/>
      </c>
      <c r="M20" s="31" t="str">
        <f>IFERROR(Tbl_Cands[[#This Row],[Fee]]-Tbl_Cands[[#This Row],[Value]],"")</f>
        <v/>
      </c>
      <c r="N20" s="10"/>
      <c r="O20" s="55" t="str">
        <f>_xlfn.XLOOKUP($A20,Tbl_err[rtn],Tbl_err[msg])</f>
        <v xml:space="preserve"> </v>
      </c>
      <c r="P20" s="10"/>
    </row>
    <row r="21" spans="1:16" x14ac:dyDescent="0.3">
      <c r="A21" s="26" cm="1">
        <f t="array" ref="A21">_xlfn.IFS(COUNTA($C21:$I21)=0,0,ISBLANK($I21),9,
AND(OR(COUNTIF($I21, "*Theory*"),COUNTIF($I21,"Practical Musicianship*")),NOT(ISBLANK($H21))),8,
ISBLANK($K21),11,ISBLANK($F21),6,COUNTA($C21:$D21)=2,2,COUNTA($C21:$D21)=0,3,NOT(ISBLANK($E21)),5,TRUE,"OK")</f>
        <v>0</v>
      </c>
      <c r="B21" s="8" t="str">
        <f>IF(COUNTA(Tbl_Cands[[#This Row],[Contact ID]:[Inst or subject]])&gt;0,Area,"")</f>
        <v/>
      </c>
      <c r="C21" s="29"/>
      <c r="D21" s="29"/>
      <c r="E21" s="47"/>
      <c r="F21" s="29"/>
      <c r="G21" s="29"/>
      <c r="H21" s="29"/>
      <c r="I21" s="29"/>
      <c r="J21" s="31" t="str">
        <f>IFERROR(VLOOKUP(Tbl_Cands[[#This Row],[Exam]],Tbl_Fees[],RIGHT(Session,2)-20,FALSE),"")</f>
        <v/>
      </c>
      <c r="K21" s="30"/>
      <c r="L21" s="31" t="str">
        <f>IFERROR(ROUND(Tbl_Cands[[#This Row],[Fee]]*Tbl_Cands[[#This Row],[Discount]],2),"")</f>
        <v/>
      </c>
      <c r="M21" s="31" t="str">
        <f>IFERROR(Tbl_Cands[[#This Row],[Fee]]-Tbl_Cands[[#This Row],[Value]],"")</f>
        <v/>
      </c>
      <c r="N21" s="10"/>
      <c r="O21" s="55" t="str">
        <f>_xlfn.XLOOKUP($A21,Tbl_err[rtn],Tbl_err[msg])</f>
        <v xml:space="preserve"> </v>
      </c>
      <c r="P21" s="10"/>
    </row>
    <row r="22" spans="1:16" x14ac:dyDescent="0.3">
      <c r="A22" s="26" cm="1">
        <f t="array" ref="A22">_xlfn.IFS(COUNTA($C22:$I22)=0,0,ISBLANK($I22),9,
AND(OR(COUNTIF($I22, "*Theory*"),COUNTIF($I22,"Practical Musicianship*")),NOT(ISBLANK($H22))),8,
ISBLANK($K22),11,ISBLANK($F22),6,COUNTA($C22:$D22)=2,2,COUNTA($C22:$D22)=0,3,NOT(ISBLANK($E22)),5,TRUE,"OK")</f>
        <v>0</v>
      </c>
      <c r="B22" s="8" t="str">
        <f>IF(COUNTA(Tbl_Cands[[#This Row],[Contact ID]:[Inst or subject]])&gt;0,Area,"")</f>
        <v/>
      </c>
      <c r="C22" s="29"/>
      <c r="D22" s="29"/>
      <c r="E22" s="47"/>
      <c r="F22" s="29"/>
      <c r="G22" s="29"/>
      <c r="H22" s="29"/>
      <c r="I22" s="29"/>
      <c r="J22" s="31" t="str">
        <f>IFERROR(VLOOKUP(Tbl_Cands[[#This Row],[Exam]],Tbl_Fees[],RIGHT(Session,2)-20,FALSE),"")</f>
        <v/>
      </c>
      <c r="K22" s="30"/>
      <c r="L22" s="31" t="str">
        <f>IFERROR(ROUND(Tbl_Cands[[#This Row],[Fee]]*Tbl_Cands[[#This Row],[Discount]],2),"")</f>
        <v/>
      </c>
      <c r="M22" s="31" t="str">
        <f>IFERROR(Tbl_Cands[[#This Row],[Fee]]-Tbl_Cands[[#This Row],[Value]],"")</f>
        <v/>
      </c>
      <c r="N22" s="10"/>
      <c r="O22" s="55" t="str">
        <f>_xlfn.XLOOKUP($A22,Tbl_err[rtn],Tbl_err[msg])</f>
        <v xml:space="preserve"> </v>
      </c>
      <c r="P22" s="10"/>
    </row>
    <row r="23" spans="1:16" x14ac:dyDescent="0.3">
      <c r="A23" s="26" cm="1">
        <f t="array" ref="A23">_xlfn.IFS(COUNTA($C23:$I23)=0,0,ISBLANK($I23),9,
AND(OR(COUNTIF($I23, "*Theory*"),COUNTIF($I23,"Practical Musicianship*")),NOT(ISBLANK($H23))),8,
ISBLANK($K23),11,ISBLANK($F23),6,COUNTA($C23:$D23)=2,2,COUNTA($C23:$D23)=0,3,NOT(ISBLANK($E23)),5,TRUE,"OK")</f>
        <v>0</v>
      </c>
      <c r="B23" s="8" t="str">
        <f>IF(COUNTA(Tbl_Cands[[#This Row],[Contact ID]:[Inst or subject]])&gt;0,Area,"")</f>
        <v/>
      </c>
      <c r="C23" s="29"/>
      <c r="D23" s="29"/>
      <c r="E23" s="47"/>
      <c r="F23" s="29"/>
      <c r="G23" s="29"/>
      <c r="H23" s="29"/>
      <c r="I23" s="29"/>
      <c r="J23" s="31" t="str">
        <f>IFERROR(VLOOKUP(Tbl_Cands[[#This Row],[Exam]],Tbl_Fees[],RIGHT(Session,2)-20,FALSE),"")</f>
        <v/>
      </c>
      <c r="K23" s="30"/>
      <c r="L23" s="31" t="str">
        <f>IFERROR(ROUND(Tbl_Cands[[#This Row],[Fee]]*Tbl_Cands[[#This Row],[Discount]],2),"")</f>
        <v/>
      </c>
      <c r="M23" s="31" t="str">
        <f>IFERROR(Tbl_Cands[[#This Row],[Fee]]-Tbl_Cands[[#This Row],[Value]],"")</f>
        <v/>
      </c>
      <c r="N23" s="10"/>
      <c r="O23" s="55" t="str">
        <f>_xlfn.XLOOKUP($A23,Tbl_err[rtn],Tbl_err[msg])</f>
        <v xml:space="preserve"> </v>
      </c>
      <c r="P23" s="10"/>
    </row>
    <row r="24" spans="1:16" x14ac:dyDescent="0.3">
      <c r="A24" s="26" cm="1">
        <f t="array" ref="A24">_xlfn.IFS(COUNTA($C24:$I24)=0,0,ISBLANK($I24),9,
AND(OR(COUNTIF($I24, "*Theory*"),COUNTIF($I24,"Practical Musicianship*")),NOT(ISBLANK($H24))),8,
ISBLANK($K24),11,ISBLANK($F24),6,COUNTA($C24:$D24)=2,2,COUNTA($C24:$D24)=0,3,NOT(ISBLANK($E24)),5,TRUE,"OK")</f>
        <v>0</v>
      </c>
      <c r="B24" s="8" t="str">
        <f>IF(COUNTA(Tbl_Cands[[#This Row],[Contact ID]:[Inst or subject]])&gt;0,Area,"")</f>
        <v/>
      </c>
      <c r="C24" s="29"/>
      <c r="D24" s="29"/>
      <c r="E24" s="47"/>
      <c r="F24" s="29"/>
      <c r="G24" s="29"/>
      <c r="H24" s="29"/>
      <c r="I24" s="29"/>
      <c r="J24" s="31" t="str">
        <f>IFERROR(VLOOKUP(Tbl_Cands[[#This Row],[Exam]],Tbl_Fees[],RIGHT(Session,2)-20,FALSE),"")</f>
        <v/>
      </c>
      <c r="K24" s="30"/>
      <c r="L24" s="31" t="str">
        <f>IFERROR(ROUND(Tbl_Cands[[#This Row],[Fee]]*Tbl_Cands[[#This Row],[Discount]],2),"")</f>
        <v/>
      </c>
      <c r="M24" s="31" t="str">
        <f>IFERROR(Tbl_Cands[[#This Row],[Fee]]-Tbl_Cands[[#This Row],[Value]],"")</f>
        <v/>
      </c>
      <c r="N24" s="10"/>
      <c r="O24" s="55" t="str">
        <f>_xlfn.XLOOKUP($A24,Tbl_err[rtn],Tbl_err[msg])</f>
        <v xml:space="preserve"> </v>
      </c>
      <c r="P24" s="10"/>
    </row>
    <row r="25" spans="1:16" x14ac:dyDescent="0.3">
      <c r="A25" s="26" cm="1">
        <f t="array" ref="A25">_xlfn.IFS(COUNTA($C25:$I25)=0,0,ISBLANK($I25),9,
AND(OR(COUNTIF($I25, "*Theory*"),COUNTIF($I25,"Practical Musicianship*")),NOT(ISBLANK($H25))),8,
ISBLANK($K25),11,ISBLANK($F25),6,COUNTA($C25:$D25)=2,2,COUNTA($C25:$D25)=0,3,NOT(ISBLANK($E25)),5,TRUE,"OK")</f>
        <v>0</v>
      </c>
      <c r="B25" s="8" t="str">
        <f>IF(COUNTA(Tbl_Cands[[#This Row],[Contact ID]:[Inst or subject]])&gt;0,Area,"")</f>
        <v/>
      </c>
      <c r="C25" s="29"/>
      <c r="D25" s="29"/>
      <c r="E25" s="47"/>
      <c r="F25" s="29"/>
      <c r="G25" s="29"/>
      <c r="H25" s="29"/>
      <c r="I25" s="29"/>
      <c r="J25" s="31" t="str">
        <f>IFERROR(VLOOKUP(Tbl_Cands[[#This Row],[Exam]],Tbl_Fees[],RIGHT(Session,2)-20,FALSE),"")</f>
        <v/>
      </c>
      <c r="K25" s="30"/>
      <c r="L25" s="31" t="str">
        <f>IFERROR(ROUND(Tbl_Cands[[#This Row],[Fee]]*Tbl_Cands[[#This Row],[Discount]],2),"")</f>
        <v/>
      </c>
      <c r="M25" s="31" t="str">
        <f>IFERROR(Tbl_Cands[[#This Row],[Fee]]-Tbl_Cands[[#This Row],[Value]],"")</f>
        <v/>
      </c>
      <c r="N25" s="10"/>
      <c r="O25" s="55" t="str">
        <f>_xlfn.XLOOKUP($A25,Tbl_err[rtn],Tbl_err[msg])</f>
        <v xml:space="preserve"> </v>
      </c>
      <c r="P25" s="10"/>
    </row>
    <row r="26" spans="1:16" x14ac:dyDescent="0.3">
      <c r="A26" s="26" cm="1">
        <f t="array" ref="A26">_xlfn.IFS(COUNTA($C26:$I26)=0,0,ISBLANK($I26),9,
AND(OR(COUNTIF($I26, "*Theory*"),COUNTIF($I26,"Practical Musicianship*")),NOT(ISBLANK($H26))),8,
ISBLANK($K26),11,ISBLANK($F26),6,COUNTA($C26:$D26)=2,2,COUNTA($C26:$D26)=0,3,NOT(ISBLANK($E26)),5,TRUE,"OK")</f>
        <v>0</v>
      </c>
      <c r="B26" s="8" t="str">
        <f>IF(COUNTA(Tbl_Cands[[#This Row],[Contact ID]:[Inst or subject]])&gt;0,Area,"")</f>
        <v/>
      </c>
      <c r="C26" s="29"/>
      <c r="D26" s="29"/>
      <c r="E26" s="47"/>
      <c r="F26" s="29"/>
      <c r="G26" s="29"/>
      <c r="H26" s="29"/>
      <c r="I26" s="29"/>
      <c r="J26" s="31" t="str">
        <f>IFERROR(VLOOKUP(Tbl_Cands[[#This Row],[Exam]],Tbl_Fees[],RIGHT(Session,2)-20,FALSE),"")</f>
        <v/>
      </c>
      <c r="K26" s="30"/>
      <c r="L26" s="31" t="str">
        <f>IFERROR(ROUND(Tbl_Cands[[#This Row],[Fee]]*Tbl_Cands[[#This Row],[Discount]],2),"")</f>
        <v/>
      </c>
      <c r="M26" s="31" t="str">
        <f>IFERROR(Tbl_Cands[[#This Row],[Fee]]-Tbl_Cands[[#This Row],[Value]],"")</f>
        <v/>
      </c>
      <c r="N26" s="10"/>
      <c r="O26" s="55" t="str">
        <f>_xlfn.XLOOKUP($A26,Tbl_err[rtn],Tbl_err[msg])</f>
        <v xml:space="preserve"> </v>
      </c>
      <c r="P26" s="10"/>
    </row>
    <row r="27" spans="1:16" x14ac:dyDescent="0.3">
      <c r="A27" s="26" cm="1">
        <f t="array" ref="A27">_xlfn.IFS(COUNTA($C27:$I27)=0,0,ISBLANK($I27),9,
AND(OR(COUNTIF($I27, "*Theory*"),COUNTIF($I27,"Practical Musicianship*")),NOT(ISBLANK($H27))),8,
ISBLANK($K27),11,ISBLANK($F27),6,COUNTA($C27:$D27)=2,2,COUNTA($C27:$D27)=0,3,NOT(ISBLANK($E27)),5,TRUE,"OK")</f>
        <v>0</v>
      </c>
      <c r="B27" s="8" t="str">
        <f>IF(COUNTA(Tbl_Cands[[#This Row],[Contact ID]:[Inst or subject]])&gt;0,Area,"")</f>
        <v/>
      </c>
      <c r="C27" s="29"/>
      <c r="D27" s="29"/>
      <c r="E27" s="47"/>
      <c r="F27" s="29"/>
      <c r="G27" s="29"/>
      <c r="H27" s="29"/>
      <c r="I27" s="29"/>
      <c r="J27" s="31" t="str">
        <f>IFERROR(VLOOKUP(Tbl_Cands[[#This Row],[Exam]],Tbl_Fees[],RIGHT(Session,2)-20,FALSE),"")</f>
        <v/>
      </c>
      <c r="K27" s="30"/>
      <c r="L27" s="31" t="str">
        <f>IFERROR(ROUND(Tbl_Cands[[#This Row],[Fee]]*Tbl_Cands[[#This Row],[Discount]],2),"")</f>
        <v/>
      </c>
      <c r="M27" s="31" t="str">
        <f>IFERROR(Tbl_Cands[[#This Row],[Fee]]-Tbl_Cands[[#This Row],[Value]],"")</f>
        <v/>
      </c>
      <c r="N27" s="10"/>
      <c r="O27" s="55" t="str">
        <f>_xlfn.XLOOKUP($A27,Tbl_err[rtn],Tbl_err[msg])</f>
        <v xml:space="preserve"> </v>
      </c>
      <c r="P27" s="10"/>
    </row>
    <row r="28" spans="1:16" x14ac:dyDescent="0.3">
      <c r="A28" s="26" cm="1">
        <f t="array" ref="A28">_xlfn.IFS(COUNTA($C28:$I28)=0,0,ISBLANK($I28),9,
AND(OR(COUNTIF($I28, "*Theory*"),COUNTIF($I28,"Practical Musicianship*")),NOT(ISBLANK($H28))),8,
ISBLANK($K28),11,ISBLANK($F28),6,COUNTA($C28:$D28)=2,2,COUNTA($C28:$D28)=0,3,NOT(ISBLANK($E28)),5,TRUE,"OK")</f>
        <v>0</v>
      </c>
      <c r="B28" s="8" t="str">
        <f>IF(COUNTA(Tbl_Cands[[#This Row],[Contact ID]:[Inst or subject]])&gt;0,Area,"")</f>
        <v/>
      </c>
      <c r="C28" s="29"/>
      <c r="D28" s="29"/>
      <c r="E28" s="47"/>
      <c r="F28" s="29"/>
      <c r="G28" s="29"/>
      <c r="H28" s="29"/>
      <c r="I28" s="29"/>
      <c r="J28" s="31" t="str">
        <f>IFERROR(VLOOKUP(Tbl_Cands[[#This Row],[Exam]],Tbl_Fees[],RIGHT(Session,2)-20,FALSE),"")</f>
        <v/>
      </c>
      <c r="K28" s="30"/>
      <c r="L28" s="31" t="str">
        <f>IFERROR(ROUND(Tbl_Cands[[#This Row],[Fee]]*Tbl_Cands[[#This Row],[Discount]],2),"")</f>
        <v/>
      </c>
      <c r="M28" s="31" t="str">
        <f>IFERROR(Tbl_Cands[[#This Row],[Fee]]-Tbl_Cands[[#This Row],[Value]],"")</f>
        <v/>
      </c>
      <c r="N28" s="10"/>
      <c r="O28" s="55" t="str">
        <f>_xlfn.XLOOKUP($A28,Tbl_err[rtn],Tbl_err[msg])</f>
        <v xml:space="preserve"> </v>
      </c>
      <c r="P28" s="10"/>
    </row>
    <row r="29" spans="1:16" x14ac:dyDescent="0.3">
      <c r="A29" s="26" cm="1">
        <f t="array" ref="A29">_xlfn.IFS(COUNTA($C29:$I29)=0,0,ISBLANK($I29),9,
AND(OR(COUNTIF($I29, "*Theory*"),COUNTIF($I29,"Practical Musicianship*")),NOT(ISBLANK($H29))),8,
ISBLANK($K29),11,ISBLANK($F29),6,COUNTA($C29:$D29)=2,2,COUNTA($C29:$D29)=0,3,NOT(ISBLANK($E29)),5,TRUE,"OK")</f>
        <v>0</v>
      </c>
      <c r="B29" s="8" t="str">
        <f>IF(COUNTA(Tbl_Cands[[#This Row],[Contact ID]:[Inst or subject]])&gt;0,Area,"")</f>
        <v/>
      </c>
      <c r="C29" s="29"/>
      <c r="D29" s="29"/>
      <c r="E29" s="47"/>
      <c r="F29" s="29"/>
      <c r="G29" s="29"/>
      <c r="H29" s="29"/>
      <c r="I29" s="29"/>
      <c r="J29" s="31" t="str">
        <f>IFERROR(VLOOKUP(Tbl_Cands[[#This Row],[Exam]],Tbl_Fees[],RIGHT(Session,2)-20,FALSE),"")</f>
        <v/>
      </c>
      <c r="K29" s="30"/>
      <c r="L29" s="31" t="str">
        <f>IFERROR(ROUND(Tbl_Cands[[#This Row],[Fee]]*Tbl_Cands[[#This Row],[Discount]],2),"")</f>
        <v/>
      </c>
      <c r="M29" s="31" t="str">
        <f>IFERROR(Tbl_Cands[[#This Row],[Fee]]-Tbl_Cands[[#This Row],[Value]],"")</f>
        <v/>
      </c>
      <c r="N29" s="10"/>
      <c r="O29" s="55" t="str">
        <f>_xlfn.XLOOKUP($A29,Tbl_err[rtn],Tbl_err[msg])</f>
        <v xml:space="preserve"> </v>
      </c>
      <c r="P29" s="10"/>
    </row>
    <row r="30" spans="1:16" x14ac:dyDescent="0.3">
      <c r="A30" s="10"/>
      <c r="B30" s="10"/>
      <c r="C30" s="10"/>
      <c r="D30" s="10"/>
      <c r="E30" s="10"/>
      <c r="F30" s="10"/>
      <c r="G30" s="10"/>
      <c r="H30" s="10"/>
      <c r="I30" s="10"/>
      <c r="J30" s="11" t="str">
        <f>IFERROR(VLOOKUP(Tbl_Cands[[#This Row],[Exam]],Tbl_Fees[],RIGHT(Session,2)-20,FALSE),"")</f>
        <v/>
      </c>
      <c r="K30" s="12"/>
      <c r="L30" s="11" t="str">
        <f>IFERROR(ROUND(Tbl_Cands[[#This Row],[Fee]]*Tbl_Cands[[#This Row],[Discount]],2),"")</f>
        <v/>
      </c>
      <c r="M30" s="11"/>
      <c r="N30" s="10"/>
      <c r="O30" s="11"/>
      <c r="P30" s="10"/>
    </row>
    <row r="31" spans="1:16" ht="15" customHeight="1" x14ac:dyDescent="0.3">
      <c r="A31" s="10"/>
      <c r="B31" s="21" t="s">
        <v>391</v>
      </c>
      <c r="C31" s="22"/>
      <c r="D31" s="22"/>
      <c r="E31" s="23"/>
      <c r="F31" s="23"/>
      <c r="G31" s="10"/>
      <c r="H31" s="10"/>
      <c r="I31" s="10"/>
      <c r="J31" s="10"/>
      <c r="K31" s="20" t="str">
        <f>IF(COUNTA(Tbl_Cands[[Contact ID]:[Inst or subject]])=0,"","Total value of discounts requested on this claim:")</f>
        <v/>
      </c>
      <c r="L31" s="54" t="str">
        <f>IF(COUNTA(Tbl_Cands[[Contact ID]:[Inst or subject]])=0,"",SUM(Tbl_Cands[Value]))</f>
        <v/>
      </c>
      <c r="M31" s="10"/>
      <c r="N31" s="10"/>
      <c r="O31" s="10"/>
      <c r="P31" s="10"/>
    </row>
    <row r="32" spans="1:16" ht="15" customHeight="1" x14ac:dyDescent="0.3">
      <c r="A32" s="10"/>
      <c r="B32" s="23"/>
      <c r="C32" s="22"/>
      <c r="D32" s="24" t="s">
        <v>399</v>
      </c>
      <c r="E32" s="85" t="s">
        <v>389</v>
      </c>
      <c r="F32" s="85"/>
      <c r="G32" s="14"/>
      <c r="H32" s="10"/>
      <c r="I32" s="10"/>
      <c r="J32" s="10"/>
      <c r="K32" s="20" t="str">
        <f>IF(COUNTA(Tbl_Cands[[Contact ID]:[Inst or subject]])=0,"","Number of discounts requested on this claim:")</f>
        <v/>
      </c>
      <c r="L32" s="53" t="str">
        <f>IF(COUNTA(Tbl_Cands[[Contact ID]:[Inst or subject]])=0,"",20-COUNTIF(err_codes,0))</f>
        <v/>
      </c>
      <c r="M32" s="10"/>
      <c r="N32" s="10"/>
      <c r="O32" s="10"/>
      <c r="P32" s="10"/>
    </row>
    <row r="33" spans="1:16" x14ac:dyDescent="0.3">
      <c r="A33" s="10"/>
      <c r="B33" s="15" t="s">
        <v>390</v>
      </c>
      <c r="C33" s="15"/>
      <c r="D33" s="16"/>
      <c r="E33" s="17"/>
      <c r="F33" s="13"/>
      <c r="G33" s="10"/>
      <c r="H33" s="10"/>
      <c r="I33" s="10"/>
      <c r="J33" s="10"/>
      <c r="K33" s="10"/>
      <c r="L33" s="10"/>
      <c r="M33" s="50"/>
      <c r="N33" s="10"/>
      <c r="O33" s="10"/>
      <c r="P33" s="10"/>
    </row>
    <row r="34" spans="1:16" x14ac:dyDescent="0.3">
      <c r="A34" s="10"/>
      <c r="B34" s="10"/>
      <c r="C34" s="10"/>
      <c r="D34" s="10"/>
      <c r="E34" s="10"/>
      <c r="F34" s="10"/>
      <c r="G34" s="10"/>
      <c r="H34" s="10"/>
      <c r="I34" s="10"/>
      <c r="J34" s="10"/>
      <c r="K34" s="10"/>
      <c r="L34" s="10"/>
      <c r="M34" s="10"/>
      <c r="N34" s="10"/>
      <c r="O34" s="10"/>
      <c r="P34" s="10"/>
    </row>
    <row r="35" spans="1:16" x14ac:dyDescent="0.3">
      <c r="A35" s="10"/>
      <c r="B35" s="10"/>
      <c r="C35" s="10"/>
      <c r="D35" s="10"/>
      <c r="E35" s="10"/>
      <c r="F35" s="10"/>
      <c r="G35" s="10"/>
      <c r="H35" s="10"/>
      <c r="I35" s="10"/>
      <c r="J35" s="10"/>
      <c r="K35" s="10"/>
      <c r="L35" s="10"/>
      <c r="M35" s="10"/>
      <c r="N35" s="10"/>
      <c r="O35" s="10"/>
      <c r="P35" s="10"/>
    </row>
  </sheetData>
  <sheetProtection algorithmName="SHA-512" hashValue="B/Rcwr9H4Rd1OUxL0izLCgKp/LHG+tliBEdysKs4tL7SA5p8p0aj9sdzK/0X/jbhzICAvDggg64OTR8w4JMXGg==" saltValue="L+fQdsUcEdVDVPKA10t4HA==" spinCount="100000" sheet="1" objects="1" scenarios="1" selectLockedCells="1"/>
  <mergeCells count="1">
    <mergeCell ref="E32:F32"/>
  </mergeCells>
  <phoneticPr fontId="35" type="noConversion"/>
  <conditionalFormatting sqref="B10:B29">
    <cfRule type="expression" dxfId="7" priority="12">
      <formula>AND($A10&lt;15,$A10&lt;&gt;0)</formula>
    </cfRule>
    <cfRule type="expression" dxfId="6" priority="13">
      <formula>OR($A10="OK",$A10="Dup")</formula>
    </cfRule>
  </conditionalFormatting>
  <conditionalFormatting sqref="C10:D29">
    <cfRule type="expression" dxfId="5" priority="11">
      <formula>OR($A10=2,$A10=3)</formula>
    </cfRule>
  </conditionalFormatting>
  <conditionalFormatting sqref="D10:D29">
    <cfRule type="expression" dxfId="4" priority="2">
      <formula>COUNTIF($D$10:$D$29,$D10)&gt;1</formula>
    </cfRule>
  </conditionalFormatting>
  <conditionalFormatting sqref="D10:K29">
    <cfRule type="expression" dxfId="3" priority="6">
      <formula>$A10=COLUMN()</formula>
    </cfRule>
  </conditionalFormatting>
  <conditionalFormatting sqref="G8:J8">
    <cfRule type="expression" dxfId="2" priority="10">
      <formula>SUM($A$10:$A$29)&gt;0</formula>
    </cfRule>
  </conditionalFormatting>
  <conditionalFormatting sqref="N7">
    <cfRule type="expression" dxfId="1" priority="1">
      <formula>COUNTA($C$10:$H$29)=0</formula>
    </cfRule>
    <cfRule type="expression" dxfId="0" priority="4">
      <formula>SUM(err_codes)&lt;&gt;0</formula>
    </cfRule>
  </conditionalFormatting>
  <dataValidations xWindow="308" yWindow="474" count="8">
    <dataValidation type="list" errorStyle="information" allowBlank="1" showInputMessage="1" showErrorMessage="1" errorTitle="Reason" error="Please select a reason for this discount from the list.  If you wish, you may enter additional information in the optional Notes column." sqref="F10:F29" xr:uid="{CCD38FF2-21C5-48CB-846A-C40033E3DD17}">
      <formula1>INDIRECT("Tbl_Reasons")</formula1>
    </dataValidation>
    <dataValidation type="list" allowBlank="1" showInputMessage="1" showErrorMessage="1" sqref="I10:I29" xr:uid="{40D375F7-F5B9-42A1-B304-55DE31A42389}">
      <formula1>INDIRECT("Tbl_Fees[Exam]")</formula1>
    </dataValidation>
    <dataValidation type="list" errorStyle="information" allowBlank="1" showInputMessage="1" showErrorMessage="1" errorTitle="Discount level" error="Please select from the list.  Maximum discount is 95%.  The value of the discount and the balance for the family to pay are calculated in columns L and M." sqref="K10:K29" xr:uid="{F2EC3AF5-4DB6-4808-9AA8-70527629D88F}">
      <formula1>INDIRECT("Tbl_Disc")</formula1>
    </dataValidation>
    <dataValidation type="list" allowBlank="1" showInputMessage="1" showErrorMessage="1" sqref="F7" xr:uid="{C56A275D-99F8-402D-ABEE-7ED22318652E}">
      <formula1>INDIRECT(Region)</formula1>
    </dataValidation>
    <dataValidation type="list" allowBlank="1" showInputMessage="1" showErrorMessage="1" sqref="D5" xr:uid="{E5334948-39B3-46BD-8D90-28B858D5EA90}">
      <formula1>INDIRECT("Tbl_Session")</formula1>
    </dataValidation>
    <dataValidation allowBlank="1" showErrorMessage="1" promptTitle="Contact IDs and Service IDs" prompt="An ABRSM Contact ID will be required for all candidates.  You may give a unique Service ID to any candidates who do not yet have a Contact ID or who have not provided one.  Please keep a note of which Service ID relates to which student." sqref="D10:D29" xr:uid="{A0DA2C23-7391-4094-91AD-F6D8345996F2}"/>
    <dataValidation allowBlank="1" showErrorMessage="1" sqref="E10:E29" xr:uid="{1E437027-6611-4B7B-B0D2-8A99189C87BD}"/>
    <dataValidation type="list" allowBlank="1" showInputMessage="1" showErrorMessage="1" sqref="H10:H29" xr:uid="{4311512F-8190-4969-A3B4-CC478B15D5C6}">
      <formula1>INDIRECT("Tbl_inst")</formula1>
    </dataValidation>
  </dataValidations>
  <hyperlinks>
    <hyperlink ref="E32" r:id="rId1" xr:uid="{AF8A7CF7-FF54-45D9-9A53-65B0EB67C7BF}"/>
    <hyperlink ref="E32" r:id="rId2" xr:uid="{F293A4ED-801A-4D67-A7BF-9DABB84215F9}"/>
    <hyperlink ref="E32:F32" r:id="rId3" display="info@musicmark.org.uk" xr:uid="{47CD2E32-F70B-48DA-86FE-F6F6137F15F6}"/>
  </hyperlinks>
  <pageMargins left="0.7" right="0.7" top="0.75" bottom="0.75" header="0.3" footer="0.3"/>
  <pageSetup paperSize="9" orientation="portrait" horizontalDpi="0" verticalDpi="0" r:id="rId4"/>
  <drawing r:id="rId5"/>
  <tableParts count="1">
    <tablePart r:id="rId6"/>
  </tableParts>
  <extLst>
    <ext xmlns:x14="http://schemas.microsoft.com/office/spreadsheetml/2009/9/main" uri="{CCE6A557-97BC-4b89-ADB6-D9C93CAAB3DF}">
      <x14:dataValidations xmlns:xm="http://schemas.microsoft.com/office/excel/2006/main" xWindow="308" yWindow="474" count="1">
        <x14:dataValidation type="list" allowBlank="1" showInputMessage="1" showErrorMessage="1" xr:uid="{D024BAF7-2FF9-4900-A625-8C3EC90FFFDE}">
          <x14:formula1>
            <xm:f>'Regions'!$B$3:$B$7</xm:f>
          </x14:formula1>
          <xm:sqref>F5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0F2D-47E1-4C29-BCCC-47F86AD001DE}">
  <sheetPr codeName="Sheet2">
    <tabColor theme="1" tint="0.499984740745262"/>
  </sheetPr>
  <dimension ref="A1:G45"/>
  <sheetViews>
    <sheetView workbookViewId="0"/>
  </sheetViews>
  <sheetFormatPr defaultColWidth="9.109375" defaultRowHeight="14.4" x14ac:dyDescent="0.3"/>
  <cols>
    <col min="1" max="1" width="9.109375" style="1"/>
    <col min="2" max="2" width="26.88671875" style="1" bestFit="1" customWidth="1"/>
    <col min="3" max="16384" width="9.109375" style="1"/>
  </cols>
  <sheetData>
    <row r="1" spans="1:7" x14ac:dyDescent="0.3">
      <c r="A1" s="86"/>
    </row>
    <row r="2" spans="1:7" x14ac:dyDescent="0.3">
      <c r="B2" s="1" t="s">
        <v>0</v>
      </c>
      <c r="C2" s="2" t="s">
        <v>1</v>
      </c>
      <c r="D2" s="1" t="s">
        <v>2</v>
      </c>
      <c r="E2" s="1" t="s">
        <v>3</v>
      </c>
      <c r="F2" s="6" t="s">
        <v>386</v>
      </c>
      <c r="G2" s="68" t="s">
        <v>483</v>
      </c>
    </row>
    <row r="3" spans="1:7" x14ac:dyDescent="0.3">
      <c r="B3" s="1" t="s">
        <v>4</v>
      </c>
      <c r="C3" s="3">
        <v>43</v>
      </c>
      <c r="D3" s="1">
        <v>46</v>
      </c>
      <c r="E3" s="1">
        <v>50</v>
      </c>
      <c r="F3" s="1">
        <v>53</v>
      </c>
      <c r="G3" s="68">
        <v>55</v>
      </c>
    </row>
    <row r="4" spans="1:7" x14ac:dyDescent="0.3">
      <c r="B4" s="1" t="s">
        <v>5</v>
      </c>
      <c r="C4" s="3">
        <v>43</v>
      </c>
      <c r="D4" s="1">
        <v>46</v>
      </c>
      <c r="E4" s="1">
        <v>50</v>
      </c>
      <c r="F4" s="1">
        <v>53</v>
      </c>
      <c r="G4" s="68">
        <v>55</v>
      </c>
    </row>
    <row r="5" spans="1:7" x14ac:dyDescent="0.3">
      <c r="B5" s="1" t="s">
        <v>6</v>
      </c>
      <c r="C5" s="3">
        <v>48</v>
      </c>
      <c r="D5" s="1">
        <v>51</v>
      </c>
      <c r="E5" s="1">
        <v>56</v>
      </c>
      <c r="F5" s="1">
        <v>59</v>
      </c>
      <c r="G5" s="68">
        <v>62</v>
      </c>
    </row>
    <row r="6" spans="1:7" x14ac:dyDescent="0.3">
      <c r="B6" s="1" t="s">
        <v>7</v>
      </c>
      <c r="C6" s="3">
        <v>55</v>
      </c>
      <c r="D6" s="1">
        <v>59</v>
      </c>
      <c r="E6" s="1">
        <v>64</v>
      </c>
      <c r="F6" s="1">
        <v>67</v>
      </c>
      <c r="G6" s="68">
        <v>70</v>
      </c>
    </row>
    <row r="7" spans="1:7" x14ac:dyDescent="0.3">
      <c r="B7" s="1" t="s">
        <v>8</v>
      </c>
      <c r="C7" s="3">
        <v>64</v>
      </c>
      <c r="D7" s="1">
        <v>68</v>
      </c>
      <c r="E7" s="1">
        <v>74</v>
      </c>
      <c r="F7" s="1">
        <v>78</v>
      </c>
      <c r="G7" s="68">
        <v>82</v>
      </c>
    </row>
    <row r="8" spans="1:7" x14ac:dyDescent="0.3">
      <c r="B8" s="1" t="s">
        <v>9</v>
      </c>
      <c r="C8" s="3">
        <v>69</v>
      </c>
      <c r="D8" s="1">
        <v>74</v>
      </c>
      <c r="E8" s="1">
        <v>81</v>
      </c>
      <c r="F8" s="1">
        <v>85</v>
      </c>
      <c r="G8" s="68">
        <v>89</v>
      </c>
    </row>
    <row r="9" spans="1:7" x14ac:dyDescent="0.3">
      <c r="B9" s="1" t="s">
        <v>10</v>
      </c>
      <c r="C9" s="3">
        <v>76</v>
      </c>
      <c r="D9" s="1">
        <v>81</v>
      </c>
      <c r="E9" s="1">
        <v>88</v>
      </c>
      <c r="F9" s="1">
        <v>92</v>
      </c>
      <c r="G9" s="68">
        <v>96</v>
      </c>
    </row>
    <row r="10" spans="1:7" x14ac:dyDescent="0.3">
      <c r="B10" s="1" t="s">
        <v>11</v>
      </c>
      <c r="C10" s="3">
        <v>88</v>
      </c>
      <c r="D10" s="1">
        <v>94</v>
      </c>
      <c r="E10" s="1">
        <v>102</v>
      </c>
      <c r="F10" s="1">
        <v>107</v>
      </c>
      <c r="G10" s="68">
        <v>112</v>
      </c>
    </row>
    <row r="11" spans="1:7" x14ac:dyDescent="0.3">
      <c r="B11" s="1" t="s">
        <v>12</v>
      </c>
      <c r="C11" s="3">
        <v>94</v>
      </c>
      <c r="D11" s="1">
        <v>101</v>
      </c>
      <c r="E11" s="1">
        <v>110</v>
      </c>
      <c r="F11" s="1">
        <v>116</v>
      </c>
      <c r="G11" s="68">
        <v>121</v>
      </c>
    </row>
    <row r="12" spans="1:7" x14ac:dyDescent="0.3">
      <c r="B12" s="1" t="s">
        <v>13</v>
      </c>
      <c r="C12" s="3">
        <v>111</v>
      </c>
      <c r="D12" s="1">
        <v>119</v>
      </c>
      <c r="E12" s="1">
        <v>130</v>
      </c>
      <c r="F12" s="1">
        <v>137</v>
      </c>
      <c r="G12" s="68">
        <v>143</v>
      </c>
    </row>
    <row r="13" spans="1:7" x14ac:dyDescent="0.3">
      <c r="B13" s="1" t="s">
        <v>14</v>
      </c>
      <c r="C13" s="3">
        <v>187</v>
      </c>
      <c r="D13" s="1">
        <v>200</v>
      </c>
      <c r="E13" s="1">
        <v>218</v>
      </c>
      <c r="F13" s="1">
        <v>229</v>
      </c>
      <c r="G13" s="68">
        <v>239</v>
      </c>
    </row>
    <row r="14" spans="1:7" x14ac:dyDescent="0.3">
      <c r="B14" s="68" t="s">
        <v>476</v>
      </c>
      <c r="C14" s="3"/>
      <c r="E14" s="1">
        <v>59</v>
      </c>
      <c r="F14" s="68">
        <v>62</v>
      </c>
      <c r="G14" s="68">
        <v>65</v>
      </c>
    </row>
    <row r="15" spans="1:7" x14ac:dyDescent="0.3">
      <c r="B15" s="1" t="s">
        <v>16</v>
      </c>
      <c r="C15" s="3">
        <v>42</v>
      </c>
      <c r="D15" s="1">
        <v>44</v>
      </c>
      <c r="E15" s="1">
        <v>46</v>
      </c>
      <c r="F15" s="1">
        <v>48</v>
      </c>
      <c r="G15" s="68">
        <v>50</v>
      </c>
    </row>
    <row r="16" spans="1:7" x14ac:dyDescent="0.3">
      <c r="B16" s="1" t="s">
        <v>17</v>
      </c>
      <c r="C16" s="3">
        <v>46</v>
      </c>
      <c r="D16" s="1">
        <v>48</v>
      </c>
      <c r="E16" s="1">
        <v>50</v>
      </c>
      <c r="F16" s="1">
        <v>53</v>
      </c>
      <c r="G16" s="68">
        <v>55</v>
      </c>
    </row>
    <row r="17" spans="2:7" x14ac:dyDescent="0.3">
      <c r="B17" s="1" t="s">
        <v>18</v>
      </c>
      <c r="C17" s="3">
        <v>53</v>
      </c>
      <c r="D17" s="1">
        <v>55</v>
      </c>
      <c r="E17" s="1">
        <v>58</v>
      </c>
      <c r="F17" s="1">
        <v>61</v>
      </c>
      <c r="G17" s="68">
        <v>64</v>
      </c>
    </row>
    <row r="18" spans="2:7" x14ac:dyDescent="0.3">
      <c r="B18" s="1" t="s">
        <v>19</v>
      </c>
      <c r="C18" s="3">
        <v>61</v>
      </c>
      <c r="D18" s="1">
        <v>63</v>
      </c>
      <c r="E18" s="1">
        <v>66</v>
      </c>
      <c r="F18" s="1">
        <v>69</v>
      </c>
      <c r="G18" s="68">
        <v>72</v>
      </c>
    </row>
    <row r="19" spans="2:7" x14ac:dyDescent="0.3">
      <c r="B19" s="1" t="s">
        <v>20</v>
      </c>
      <c r="C19" s="3">
        <v>66</v>
      </c>
      <c r="D19" s="1">
        <v>69</v>
      </c>
      <c r="E19" s="1">
        <v>72</v>
      </c>
      <c r="F19" s="1">
        <v>76</v>
      </c>
      <c r="G19" s="68">
        <v>79</v>
      </c>
    </row>
    <row r="20" spans="2:7" x14ac:dyDescent="0.3">
      <c r="B20" s="1" t="s">
        <v>21</v>
      </c>
      <c r="C20" s="3">
        <v>72</v>
      </c>
      <c r="D20" s="1">
        <v>75</v>
      </c>
      <c r="E20" s="1">
        <v>79</v>
      </c>
      <c r="F20" s="1">
        <v>83</v>
      </c>
      <c r="G20" s="68">
        <v>87</v>
      </c>
    </row>
    <row r="21" spans="2:7" x14ac:dyDescent="0.3">
      <c r="B21" s="1" t="s">
        <v>22</v>
      </c>
      <c r="C21" s="3">
        <v>84</v>
      </c>
      <c r="D21" s="1">
        <v>87</v>
      </c>
      <c r="E21" s="1">
        <v>91</v>
      </c>
      <c r="F21" s="1">
        <v>96</v>
      </c>
      <c r="G21" s="68">
        <v>100</v>
      </c>
    </row>
    <row r="22" spans="2:7" x14ac:dyDescent="0.3">
      <c r="B22" s="1" t="s">
        <v>23</v>
      </c>
      <c r="C22" s="3">
        <v>89</v>
      </c>
      <c r="D22" s="1">
        <v>93</v>
      </c>
      <c r="E22" s="1">
        <v>98</v>
      </c>
      <c r="F22" s="1">
        <v>103</v>
      </c>
      <c r="G22" s="68">
        <v>108</v>
      </c>
    </row>
    <row r="23" spans="2:7" x14ac:dyDescent="0.3">
      <c r="B23" s="1" t="s">
        <v>24</v>
      </c>
      <c r="C23" s="3">
        <v>106</v>
      </c>
      <c r="D23" s="1">
        <v>110</v>
      </c>
      <c r="E23" s="1">
        <v>116</v>
      </c>
      <c r="F23" s="1">
        <v>122</v>
      </c>
      <c r="G23" s="68">
        <v>127</v>
      </c>
    </row>
    <row r="24" spans="2:7" x14ac:dyDescent="0.3">
      <c r="B24" s="1" t="s">
        <v>25</v>
      </c>
      <c r="C24" s="3">
        <v>179</v>
      </c>
      <c r="D24" s="1">
        <v>186</v>
      </c>
      <c r="E24" s="1">
        <v>195</v>
      </c>
      <c r="F24" s="1">
        <v>210</v>
      </c>
      <c r="G24" s="68">
        <v>231</v>
      </c>
    </row>
    <row r="25" spans="2:7" x14ac:dyDescent="0.3">
      <c r="B25" s="1" t="s">
        <v>455</v>
      </c>
      <c r="C25" s="3">
        <v>36</v>
      </c>
      <c r="D25" s="1">
        <v>37</v>
      </c>
      <c r="E25" s="1">
        <v>39</v>
      </c>
      <c r="F25" s="1">
        <v>41</v>
      </c>
      <c r="G25" s="68">
        <v>43</v>
      </c>
    </row>
    <row r="26" spans="2:7" x14ac:dyDescent="0.3">
      <c r="B26" s="1" t="s">
        <v>456</v>
      </c>
      <c r="C26" s="3">
        <v>38</v>
      </c>
      <c r="D26" s="1">
        <v>40</v>
      </c>
      <c r="E26" s="1">
        <v>42</v>
      </c>
      <c r="F26" s="1">
        <v>44</v>
      </c>
      <c r="G26" s="68">
        <v>46</v>
      </c>
    </row>
    <row r="27" spans="2:7" x14ac:dyDescent="0.3">
      <c r="B27" s="1" t="s">
        <v>457</v>
      </c>
      <c r="C27" s="3">
        <v>42</v>
      </c>
      <c r="D27" s="1">
        <v>44</v>
      </c>
      <c r="E27" s="1">
        <v>46</v>
      </c>
      <c r="F27" s="1">
        <v>48</v>
      </c>
      <c r="G27" s="68">
        <v>50</v>
      </c>
    </row>
    <row r="28" spans="2:7" x14ac:dyDescent="0.3">
      <c r="B28" s="1" t="s">
        <v>458</v>
      </c>
      <c r="C28" s="3">
        <v>46</v>
      </c>
      <c r="D28" s="1">
        <v>48</v>
      </c>
      <c r="E28" s="1">
        <v>50</v>
      </c>
      <c r="F28" s="1">
        <v>53</v>
      </c>
      <c r="G28" s="68">
        <v>55</v>
      </c>
    </row>
    <row r="29" spans="2:7" x14ac:dyDescent="0.3">
      <c r="B29" s="1" t="s">
        <v>459</v>
      </c>
      <c r="C29" s="3">
        <v>49</v>
      </c>
      <c r="D29" s="1">
        <v>51</v>
      </c>
      <c r="E29" s="1">
        <v>54</v>
      </c>
      <c r="F29" s="1">
        <v>57</v>
      </c>
      <c r="G29" s="68">
        <v>60</v>
      </c>
    </row>
    <row r="30" spans="2:7" x14ac:dyDescent="0.3">
      <c r="B30" s="1" t="s">
        <v>26</v>
      </c>
      <c r="C30" s="3">
        <v>50</v>
      </c>
      <c r="D30" s="1">
        <v>54</v>
      </c>
      <c r="E30" s="1">
        <v>59</v>
      </c>
      <c r="F30" s="1">
        <v>62</v>
      </c>
      <c r="G30" s="68">
        <v>65</v>
      </c>
    </row>
    <row r="31" spans="2:7" x14ac:dyDescent="0.3">
      <c r="B31" s="1" t="s">
        <v>27</v>
      </c>
      <c r="C31" s="3">
        <v>53</v>
      </c>
      <c r="D31" s="1">
        <v>57</v>
      </c>
      <c r="E31" s="1">
        <v>62</v>
      </c>
      <c r="F31" s="1">
        <v>65</v>
      </c>
      <c r="G31" s="68">
        <v>68</v>
      </c>
    </row>
    <row r="32" spans="2:7" x14ac:dyDescent="0.3">
      <c r="B32" s="1" t="s">
        <v>28</v>
      </c>
      <c r="C32" s="3">
        <v>56</v>
      </c>
      <c r="D32" s="1">
        <v>60</v>
      </c>
      <c r="E32" s="1">
        <v>65</v>
      </c>
      <c r="F32" s="1">
        <v>68</v>
      </c>
      <c r="G32" s="68">
        <v>71</v>
      </c>
    </row>
    <row r="33" spans="2:7" x14ac:dyDescent="0.3">
      <c r="B33" s="68" t="s">
        <v>484</v>
      </c>
      <c r="C33" s="3"/>
      <c r="G33" s="68">
        <v>55</v>
      </c>
    </row>
    <row r="34" spans="2:7" x14ac:dyDescent="0.3">
      <c r="B34" s="68" t="s">
        <v>485</v>
      </c>
      <c r="C34" s="3"/>
      <c r="G34" s="68">
        <v>82</v>
      </c>
    </row>
    <row r="35" spans="2:7" x14ac:dyDescent="0.3">
      <c r="B35" s="1" t="s">
        <v>447</v>
      </c>
      <c r="C35" s="67"/>
      <c r="D35" s="66"/>
      <c r="E35" s="66">
        <v>56</v>
      </c>
      <c r="F35" s="66">
        <v>59</v>
      </c>
      <c r="G35" s="68">
        <v>62</v>
      </c>
    </row>
    <row r="36" spans="2:7" x14ac:dyDescent="0.3">
      <c r="B36" s="1" t="s">
        <v>448</v>
      </c>
      <c r="C36" s="67"/>
      <c r="D36" s="66"/>
      <c r="E36" s="66">
        <v>64</v>
      </c>
      <c r="F36" s="66">
        <v>67</v>
      </c>
      <c r="G36" s="68">
        <v>70</v>
      </c>
    </row>
    <row r="37" spans="2:7" x14ac:dyDescent="0.3">
      <c r="B37" s="1" t="s">
        <v>449</v>
      </c>
      <c r="C37" s="67"/>
      <c r="D37" s="66"/>
      <c r="E37" s="66">
        <v>74</v>
      </c>
      <c r="F37" s="66">
        <v>787</v>
      </c>
      <c r="G37" s="68">
        <v>82</v>
      </c>
    </row>
    <row r="38" spans="2:7" x14ac:dyDescent="0.3">
      <c r="B38" s="1" t="s">
        <v>450</v>
      </c>
      <c r="C38" s="67"/>
      <c r="D38" s="66"/>
      <c r="E38" s="66">
        <v>81</v>
      </c>
      <c r="F38" s="66">
        <v>85</v>
      </c>
      <c r="G38" s="68">
        <v>89</v>
      </c>
    </row>
    <row r="39" spans="2:7" x14ac:dyDescent="0.3">
      <c r="B39" s="1" t="s">
        <v>451</v>
      </c>
      <c r="C39" s="67"/>
      <c r="D39" s="66"/>
      <c r="E39" s="66">
        <v>88</v>
      </c>
      <c r="F39" s="66">
        <v>92</v>
      </c>
      <c r="G39" s="68">
        <v>96</v>
      </c>
    </row>
    <row r="40" spans="2:7" x14ac:dyDescent="0.3">
      <c r="B40" s="1" t="s">
        <v>452</v>
      </c>
      <c r="C40" s="67"/>
      <c r="D40" s="66"/>
      <c r="E40" s="66">
        <v>102</v>
      </c>
      <c r="F40" s="66">
        <v>107</v>
      </c>
      <c r="G40" s="68">
        <v>112</v>
      </c>
    </row>
    <row r="41" spans="2:7" x14ac:dyDescent="0.3">
      <c r="B41" s="1" t="s">
        <v>453</v>
      </c>
      <c r="C41" s="67"/>
      <c r="D41" s="66"/>
      <c r="E41" s="66">
        <v>110</v>
      </c>
      <c r="F41" s="66">
        <v>116</v>
      </c>
      <c r="G41" s="68">
        <v>121</v>
      </c>
    </row>
    <row r="42" spans="2:7" x14ac:dyDescent="0.3">
      <c r="B42" s="1" t="s">
        <v>454</v>
      </c>
      <c r="C42" s="3"/>
      <c r="E42" s="1">
        <v>130</v>
      </c>
      <c r="F42" s="1">
        <v>137</v>
      </c>
      <c r="G42" s="68">
        <v>143</v>
      </c>
    </row>
    <row r="45" spans="2:7" x14ac:dyDescent="0.3">
      <c r="B45" s="81" t="s">
        <v>15</v>
      </c>
      <c r="C45" s="82">
        <v>50</v>
      </c>
      <c r="D45" s="83">
        <v>54</v>
      </c>
      <c r="E45" s="83">
        <v>59</v>
      </c>
      <c r="F45" s="84" t="s">
        <v>472</v>
      </c>
    </row>
  </sheetData>
  <sheetProtection selectLockedCells="1" selectUnlockedCells="1"/>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C15DB-8903-4BFB-B0FD-FCB363D92260}">
  <sheetPr codeName="Sheet3">
    <tabColor theme="1" tint="0.499984740745262"/>
  </sheetPr>
  <dimension ref="B2:H225"/>
  <sheetViews>
    <sheetView zoomScaleNormal="100" workbookViewId="0"/>
  </sheetViews>
  <sheetFormatPr defaultColWidth="9.109375" defaultRowHeight="14.4" x14ac:dyDescent="0.3"/>
  <cols>
    <col min="1" max="2" width="9.109375" style="1"/>
    <col min="3" max="3" width="35.6640625" style="1" bestFit="1" customWidth="1"/>
    <col min="4" max="4" width="7" style="1" bestFit="1" customWidth="1"/>
    <col min="5" max="7" width="9.6640625" style="1" bestFit="1" customWidth="1"/>
    <col min="8" max="16384" width="9.109375" style="1"/>
  </cols>
  <sheetData>
    <row r="2" spans="2:8" x14ac:dyDescent="0.3">
      <c r="B2" s="56" t="s">
        <v>415</v>
      </c>
      <c r="C2" s="1" t="s">
        <v>35</v>
      </c>
      <c r="D2" s="1" t="s">
        <v>302</v>
      </c>
      <c r="E2" s="1" t="s">
        <v>2</v>
      </c>
      <c r="F2" s="1" t="s">
        <v>3</v>
      </c>
      <c r="G2" s="1" t="s">
        <v>386</v>
      </c>
      <c r="H2" s="68" t="s">
        <v>483</v>
      </c>
    </row>
    <row r="3" spans="2:8" x14ac:dyDescent="0.3">
      <c r="B3" s="57" t="s">
        <v>393</v>
      </c>
      <c r="C3" s="1" t="s">
        <v>36</v>
      </c>
      <c r="D3" s="1" t="s">
        <v>303</v>
      </c>
      <c r="E3" s="3">
        <v>919</v>
      </c>
      <c r="F3" s="3">
        <v>956</v>
      </c>
      <c r="G3" s="3">
        <v>956</v>
      </c>
      <c r="H3" s="69">
        <v>956</v>
      </c>
    </row>
    <row r="4" spans="2:8" x14ac:dyDescent="0.3">
      <c r="B4" s="57" t="s">
        <v>393</v>
      </c>
      <c r="C4" s="1" t="s">
        <v>37</v>
      </c>
      <c r="D4" s="1" t="s">
        <v>304</v>
      </c>
      <c r="E4" s="3">
        <v>1054</v>
      </c>
      <c r="F4" s="3">
        <v>1069</v>
      </c>
      <c r="G4" s="3">
        <v>1069</v>
      </c>
      <c r="H4" s="69">
        <v>1069</v>
      </c>
    </row>
    <row r="5" spans="2:8" x14ac:dyDescent="0.3">
      <c r="B5" s="57" t="s">
        <v>393</v>
      </c>
      <c r="C5" s="1" t="s">
        <v>38</v>
      </c>
      <c r="D5" s="1" t="str">
        <f>UPPER(LEFT(Allocs[[#This Row],[Area]],3))</f>
        <v>BAR</v>
      </c>
      <c r="E5" s="3">
        <v>846</v>
      </c>
      <c r="F5" s="3">
        <v>877</v>
      </c>
      <c r="G5" s="3">
        <v>877</v>
      </c>
      <c r="H5" s="69">
        <v>877</v>
      </c>
    </row>
    <row r="6" spans="2:8" x14ac:dyDescent="0.3">
      <c r="B6" s="57" t="s">
        <v>393</v>
      </c>
      <c r="C6" s="1" t="s">
        <v>39</v>
      </c>
      <c r="D6" s="1" t="s">
        <v>305</v>
      </c>
      <c r="E6" s="3">
        <v>754</v>
      </c>
      <c r="F6" s="3">
        <v>751</v>
      </c>
      <c r="G6" s="3">
        <v>751</v>
      </c>
      <c r="H6" s="69">
        <v>751</v>
      </c>
    </row>
    <row r="7" spans="2:8" x14ac:dyDescent="0.3">
      <c r="B7" s="57" t="s">
        <v>393</v>
      </c>
      <c r="C7" s="1" t="s">
        <v>40</v>
      </c>
      <c r="D7" s="1" t="str">
        <f>UPPER(LEFT(Allocs[[#This Row],[Area]],3))</f>
        <v>BED</v>
      </c>
      <c r="E7" s="3">
        <v>789</v>
      </c>
      <c r="F7" s="3">
        <v>797</v>
      </c>
      <c r="G7" s="3">
        <v>797</v>
      </c>
      <c r="H7" s="69">
        <v>797</v>
      </c>
    </row>
    <row r="8" spans="2:8" x14ac:dyDescent="0.3">
      <c r="B8" s="57" t="s">
        <v>393</v>
      </c>
      <c r="C8" s="56" t="s">
        <v>416</v>
      </c>
      <c r="D8" s="56" t="s">
        <v>424</v>
      </c>
      <c r="E8" s="3"/>
      <c r="F8" s="3">
        <v>1602</v>
      </c>
      <c r="G8" s="3">
        <v>1602</v>
      </c>
      <c r="H8" s="69">
        <v>1602</v>
      </c>
    </row>
    <row r="9" spans="2:8" x14ac:dyDescent="0.3">
      <c r="B9" s="57" t="s">
        <v>393</v>
      </c>
      <c r="C9" s="1" t="s">
        <v>41</v>
      </c>
      <c r="D9" s="1" t="str">
        <f>UPPER(LEFT(Allocs[[#This Row],[Area]],3))</f>
        <v>BEX</v>
      </c>
      <c r="E9" s="3">
        <v>900</v>
      </c>
      <c r="F9" s="3">
        <v>904</v>
      </c>
      <c r="G9" s="3">
        <v>904</v>
      </c>
      <c r="H9" s="69">
        <v>904</v>
      </c>
    </row>
    <row r="10" spans="2:8" x14ac:dyDescent="0.3">
      <c r="B10" s="57" t="s">
        <v>393</v>
      </c>
      <c r="C10" s="1" t="s">
        <v>42</v>
      </c>
      <c r="D10" s="1" t="str">
        <f>UPPER(LEFT(Allocs[[#This Row],[Area]],3))</f>
        <v>BIR</v>
      </c>
      <c r="E10" s="3">
        <v>2462</v>
      </c>
      <c r="F10" s="3">
        <v>2784</v>
      </c>
      <c r="G10" s="3">
        <v>2784</v>
      </c>
      <c r="H10" s="69">
        <v>2784</v>
      </c>
    </row>
    <row r="11" spans="2:8" x14ac:dyDescent="0.3">
      <c r="B11" s="57" t="s">
        <v>393</v>
      </c>
      <c r="C11" s="1" t="s">
        <v>43</v>
      </c>
      <c r="D11" s="1" t="s">
        <v>306</v>
      </c>
      <c r="E11" s="3">
        <v>773</v>
      </c>
      <c r="F11" s="3" t="s">
        <v>434</v>
      </c>
      <c r="G11" s="3" t="s">
        <v>434</v>
      </c>
      <c r="H11" s="69" t="s">
        <v>434</v>
      </c>
    </row>
    <row r="12" spans="2:8" x14ac:dyDescent="0.3">
      <c r="B12" s="57" t="s">
        <v>393</v>
      </c>
      <c r="C12" s="1" t="s">
        <v>44</v>
      </c>
      <c r="D12" s="1" t="str">
        <f>UPPER(LEFT(Allocs[[#This Row],[Area]],3))</f>
        <v>BLA</v>
      </c>
      <c r="E12" s="3">
        <v>699</v>
      </c>
      <c r="F12" s="3">
        <v>736</v>
      </c>
      <c r="G12" s="3">
        <v>736</v>
      </c>
      <c r="H12" s="69">
        <v>736</v>
      </c>
    </row>
    <row r="13" spans="2:8" x14ac:dyDescent="0.3">
      <c r="B13" s="57" t="s">
        <v>393</v>
      </c>
      <c r="C13" s="1" t="s">
        <v>45</v>
      </c>
      <c r="D13" s="1" t="str">
        <f>UPPER(LEFT(Allocs[[#This Row],[Area]],3))</f>
        <v>BOL</v>
      </c>
      <c r="E13" s="3">
        <v>1018</v>
      </c>
      <c r="F13" s="3" t="s">
        <v>434</v>
      </c>
      <c r="G13" s="3" t="s">
        <v>434</v>
      </c>
      <c r="H13" s="69" t="s">
        <v>434</v>
      </c>
    </row>
    <row r="14" spans="2:8" x14ac:dyDescent="0.3">
      <c r="B14" s="57" t="s">
        <v>393</v>
      </c>
      <c r="C14" s="56" t="s">
        <v>431</v>
      </c>
      <c r="D14" s="56" t="s">
        <v>432</v>
      </c>
      <c r="E14" s="3"/>
      <c r="F14" s="3">
        <v>1839</v>
      </c>
      <c r="G14" s="3">
        <v>1839</v>
      </c>
      <c r="H14" s="69">
        <v>1839</v>
      </c>
    </row>
    <row r="15" spans="2:8" x14ac:dyDescent="0.3">
      <c r="B15" s="57" t="s">
        <v>393</v>
      </c>
      <c r="C15" s="1" t="s">
        <v>46</v>
      </c>
      <c r="D15" s="1" t="s">
        <v>307</v>
      </c>
      <c r="E15" s="3">
        <v>1000</v>
      </c>
      <c r="F15" s="3">
        <v>1012</v>
      </c>
      <c r="G15" s="3">
        <v>1012</v>
      </c>
      <c r="H15" s="69">
        <v>1012</v>
      </c>
    </row>
    <row r="16" spans="2:8" x14ac:dyDescent="0.3">
      <c r="B16" s="57" t="s">
        <v>393</v>
      </c>
      <c r="C16" s="1" t="s">
        <v>47</v>
      </c>
      <c r="D16" s="1" t="s">
        <v>308</v>
      </c>
      <c r="E16" s="3">
        <v>673</v>
      </c>
      <c r="F16" s="57" t="s">
        <v>434</v>
      </c>
      <c r="G16" s="57" t="s">
        <v>434</v>
      </c>
      <c r="H16" s="69" t="s">
        <v>434</v>
      </c>
    </row>
    <row r="17" spans="2:8" x14ac:dyDescent="0.3">
      <c r="B17" s="57" t="s">
        <v>393</v>
      </c>
      <c r="C17" s="1" t="s">
        <v>48</v>
      </c>
      <c r="D17" s="1" t="s">
        <v>309</v>
      </c>
      <c r="E17" s="3">
        <v>1446</v>
      </c>
      <c r="F17" s="3">
        <v>1529</v>
      </c>
      <c r="G17" s="3">
        <v>1529</v>
      </c>
      <c r="H17" s="69">
        <v>1529</v>
      </c>
    </row>
    <row r="18" spans="2:8" x14ac:dyDescent="0.3">
      <c r="B18" s="57" t="s">
        <v>393</v>
      </c>
      <c r="C18" s="1" t="s">
        <v>49</v>
      </c>
      <c r="D18" s="1" t="str">
        <f>UPPER(LEFT(Allocs[[#This Row],[Area]],3))</f>
        <v>BRE</v>
      </c>
      <c r="E18" s="3">
        <v>943</v>
      </c>
      <c r="F18" s="3">
        <v>953</v>
      </c>
      <c r="G18" s="3">
        <v>953</v>
      </c>
      <c r="H18" s="69">
        <v>953</v>
      </c>
    </row>
    <row r="19" spans="2:8" x14ac:dyDescent="0.3">
      <c r="B19" s="57" t="s">
        <v>393</v>
      </c>
      <c r="C19" s="1" t="s">
        <v>50</v>
      </c>
      <c r="D19" s="1" t="s">
        <v>310</v>
      </c>
      <c r="E19" s="3">
        <v>814</v>
      </c>
      <c r="F19" s="3">
        <v>824</v>
      </c>
      <c r="G19" s="3">
        <v>824</v>
      </c>
      <c r="H19" s="69">
        <v>824</v>
      </c>
    </row>
    <row r="20" spans="2:8" x14ac:dyDescent="0.3">
      <c r="B20" s="57" t="s">
        <v>393</v>
      </c>
      <c r="C20" s="1" t="s">
        <v>51</v>
      </c>
      <c r="D20" s="1" t="s">
        <v>311</v>
      </c>
      <c r="E20" s="3">
        <v>1111</v>
      </c>
      <c r="F20" s="3">
        <v>1154</v>
      </c>
      <c r="G20" s="3">
        <v>1154</v>
      </c>
      <c r="H20" s="69">
        <v>1154</v>
      </c>
    </row>
    <row r="21" spans="2:8" x14ac:dyDescent="0.3">
      <c r="B21" s="57" t="s">
        <v>393</v>
      </c>
      <c r="C21" s="1" t="s">
        <v>52</v>
      </c>
      <c r="D21" s="1" t="str">
        <f>UPPER(LEFT(Allocs[[#This Row],[Area]],3))</f>
        <v>BRO</v>
      </c>
      <c r="E21" s="3">
        <v>982</v>
      </c>
      <c r="F21" s="3">
        <v>979</v>
      </c>
      <c r="G21" s="3">
        <v>979</v>
      </c>
      <c r="H21" s="69">
        <v>979</v>
      </c>
    </row>
    <row r="22" spans="2:8" x14ac:dyDescent="0.3">
      <c r="B22" s="57" t="s">
        <v>393</v>
      </c>
      <c r="C22" s="1" t="s">
        <v>53</v>
      </c>
      <c r="D22" s="1" t="str">
        <f>UPPER(LEFT(Allocs[[#This Row],[Area]],3))</f>
        <v>BUC</v>
      </c>
      <c r="E22" s="3">
        <v>1297</v>
      </c>
      <c r="F22" s="3">
        <v>1291</v>
      </c>
      <c r="G22" s="3">
        <v>1291</v>
      </c>
      <c r="H22" s="69">
        <v>1291</v>
      </c>
    </row>
    <row r="23" spans="2:8" x14ac:dyDescent="0.3">
      <c r="B23" s="57" t="s">
        <v>393</v>
      </c>
      <c r="C23" s="1" t="s">
        <v>54</v>
      </c>
      <c r="D23" s="1" t="s">
        <v>312</v>
      </c>
      <c r="E23" s="3">
        <v>794</v>
      </c>
      <c r="F23" s="3">
        <v>800</v>
      </c>
      <c r="G23" s="3">
        <v>800</v>
      </c>
      <c r="H23" s="69">
        <v>800</v>
      </c>
    </row>
    <row r="24" spans="2:8" x14ac:dyDescent="0.3">
      <c r="B24" s="57" t="s">
        <v>393</v>
      </c>
      <c r="C24" s="1" t="s">
        <v>55</v>
      </c>
      <c r="D24" s="1" t="str">
        <f>UPPER(LEFT(Allocs[[#This Row],[Area]],3))</f>
        <v>CAL</v>
      </c>
      <c r="E24" s="3">
        <v>849</v>
      </c>
      <c r="F24" s="3">
        <v>865</v>
      </c>
      <c r="G24" s="3">
        <v>865</v>
      </c>
      <c r="H24" s="69">
        <v>865</v>
      </c>
    </row>
    <row r="25" spans="2:8" x14ac:dyDescent="0.3">
      <c r="B25" s="57" t="s">
        <v>393</v>
      </c>
      <c r="C25" s="1" t="s">
        <v>56</v>
      </c>
      <c r="D25" s="1" t="str">
        <f>UPPER(LEFT(Allocs[[#This Row],[Area]],3))</f>
        <v>CAM</v>
      </c>
      <c r="E25" s="3">
        <v>1378</v>
      </c>
      <c r="F25" s="3">
        <v>1409</v>
      </c>
      <c r="G25" s="3">
        <v>1409</v>
      </c>
      <c r="H25" s="69">
        <v>1409</v>
      </c>
    </row>
    <row r="26" spans="2:8" x14ac:dyDescent="0.3">
      <c r="B26" s="57" t="s">
        <v>393</v>
      </c>
      <c r="C26" s="1" t="s">
        <v>57</v>
      </c>
      <c r="D26" s="1" t="s">
        <v>313</v>
      </c>
      <c r="E26" s="3">
        <v>701</v>
      </c>
      <c r="F26" s="3">
        <v>726</v>
      </c>
      <c r="G26" s="3">
        <v>726</v>
      </c>
      <c r="H26" s="69">
        <v>726</v>
      </c>
    </row>
    <row r="27" spans="2:8" x14ac:dyDescent="0.3">
      <c r="B27" s="57" t="s">
        <v>393</v>
      </c>
      <c r="C27" s="1" t="s">
        <v>58</v>
      </c>
      <c r="D27" s="1" t="s">
        <v>314</v>
      </c>
      <c r="E27" s="3">
        <v>929</v>
      </c>
      <c r="F27" s="3">
        <v>924</v>
      </c>
      <c r="G27" s="3">
        <v>924</v>
      </c>
      <c r="H27" s="69">
        <v>924</v>
      </c>
    </row>
    <row r="28" spans="2:8" x14ac:dyDescent="0.3">
      <c r="B28" s="57" t="s">
        <v>393</v>
      </c>
      <c r="C28" s="1" t="s">
        <v>59</v>
      </c>
      <c r="D28" s="1" t="str">
        <f>UPPER(LEFT(Allocs[[#This Row],[Area]],3))</f>
        <v>CHE</v>
      </c>
      <c r="E28" s="3">
        <v>1030</v>
      </c>
      <c r="F28" s="3">
        <v>1027</v>
      </c>
      <c r="G28" s="3">
        <v>1027</v>
      </c>
      <c r="H28" s="69">
        <v>1027</v>
      </c>
    </row>
    <row r="29" spans="2:8" x14ac:dyDescent="0.3">
      <c r="B29" s="57" t="s">
        <v>393</v>
      </c>
      <c r="C29" s="1" t="s">
        <v>60</v>
      </c>
      <c r="D29" s="1" t="s">
        <v>315</v>
      </c>
      <c r="E29" s="3">
        <v>992</v>
      </c>
      <c r="F29" s="3">
        <v>1000</v>
      </c>
      <c r="G29" s="3">
        <v>1000</v>
      </c>
      <c r="H29" s="69">
        <v>1000</v>
      </c>
    </row>
    <row r="30" spans="2:8" x14ac:dyDescent="0.3">
      <c r="B30" s="57" t="s">
        <v>393</v>
      </c>
      <c r="C30" s="1" t="s">
        <v>61</v>
      </c>
      <c r="D30" s="1" t="s">
        <v>316</v>
      </c>
      <c r="E30" s="3">
        <v>503</v>
      </c>
      <c r="F30" s="57" t="s">
        <v>434</v>
      </c>
      <c r="G30" s="57" t="s">
        <v>434</v>
      </c>
      <c r="H30" s="69" t="s">
        <v>434</v>
      </c>
    </row>
    <row r="31" spans="2:8" x14ac:dyDescent="0.3">
      <c r="B31" s="57" t="s">
        <v>393</v>
      </c>
      <c r="C31" s="1" t="s">
        <v>62</v>
      </c>
      <c r="D31" s="1" t="str">
        <f>UPPER(LEFT(Allocs[[#This Row],[Area]],3))</f>
        <v>COR</v>
      </c>
      <c r="E31" s="3">
        <v>1228</v>
      </c>
      <c r="F31" s="57" t="s">
        <v>434</v>
      </c>
      <c r="G31" s="57" t="s">
        <v>434</v>
      </c>
      <c r="H31" s="69" t="s">
        <v>434</v>
      </c>
    </row>
    <row r="32" spans="2:8" x14ac:dyDescent="0.3">
      <c r="B32" s="57" t="s">
        <v>393</v>
      </c>
      <c r="C32" s="56" t="s">
        <v>417</v>
      </c>
      <c r="D32" s="56" t="s">
        <v>428</v>
      </c>
      <c r="E32" s="3"/>
      <c r="F32" s="3">
        <v>1256</v>
      </c>
      <c r="G32" s="3">
        <v>1256</v>
      </c>
      <c r="H32" s="69">
        <v>1256</v>
      </c>
    </row>
    <row r="33" spans="2:8" x14ac:dyDescent="0.3">
      <c r="B33" s="57" t="s">
        <v>393</v>
      </c>
      <c r="C33" s="1" t="s">
        <v>63</v>
      </c>
      <c r="D33" s="1" t="s">
        <v>317</v>
      </c>
      <c r="E33" s="3">
        <v>1200</v>
      </c>
      <c r="F33" s="57" t="s">
        <v>434</v>
      </c>
      <c r="G33" s="57" t="s">
        <v>434</v>
      </c>
      <c r="H33" s="69" t="s">
        <v>434</v>
      </c>
    </row>
    <row r="34" spans="2:8" x14ac:dyDescent="0.3">
      <c r="B34" s="57" t="s">
        <v>393</v>
      </c>
      <c r="C34" s="1" t="s">
        <v>64</v>
      </c>
      <c r="D34" s="1" t="str">
        <f>UPPER(LEFT(Allocs[[#This Row],[Area]],3))</f>
        <v>COV</v>
      </c>
      <c r="E34" s="3">
        <v>1049</v>
      </c>
      <c r="F34" s="3">
        <v>1098</v>
      </c>
      <c r="G34" s="3">
        <v>1098</v>
      </c>
      <c r="H34" s="69">
        <v>1098</v>
      </c>
    </row>
    <row r="35" spans="2:8" x14ac:dyDescent="0.3">
      <c r="B35" s="57" t="s">
        <v>393</v>
      </c>
      <c r="C35" s="1" t="s">
        <v>65</v>
      </c>
      <c r="D35" s="1" t="str">
        <f>UPPER(LEFT(Allocs[[#This Row],[Area]],3))</f>
        <v>CRO</v>
      </c>
      <c r="E35" s="3">
        <v>1044</v>
      </c>
      <c r="F35" s="3">
        <v>1094</v>
      </c>
      <c r="G35" s="3">
        <v>1094</v>
      </c>
      <c r="H35" s="69">
        <v>1094</v>
      </c>
    </row>
    <row r="36" spans="2:8" x14ac:dyDescent="0.3">
      <c r="B36" s="57" t="s">
        <v>393</v>
      </c>
      <c r="C36" s="56" t="s">
        <v>382</v>
      </c>
      <c r="D36" s="56" t="s">
        <v>433</v>
      </c>
      <c r="E36" s="3"/>
      <c r="F36" s="3">
        <v>857</v>
      </c>
      <c r="G36" s="3">
        <v>857</v>
      </c>
      <c r="H36" s="69">
        <v>857</v>
      </c>
    </row>
    <row r="37" spans="2:8" x14ac:dyDescent="0.3">
      <c r="B37" s="57" t="s">
        <v>393</v>
      </c>
      <c r="C37" s="1" t="s">
        <v>66</v>
      </c>
      <c r="D37" s="1" t="s">
        <v>383</v>
      </c>
      <c r="E37" s="3">
        <v>1163</v>
      </c>
      <c r="F37" s="57" t="s">
        <v>434</v>
      </c>
      <c r="G37" s="57" t="s">
        <v>434</v>
      </c>
      <c r="H37" s="69" t="s">
        <v>434</v>
      </c>
    </row>
    <row r="38" spans="2:8" x14ac:dyDescent="0.3">
      <c r="B38" s="57" t="s">
        <v>393</v>
      </c>
      <c r="C38" s="1" t="s">
        <v>67</v>
      </c>
      <c r="D38" s="1" t="str">
        <f>UPPER(LEFT(Allocs[[#This Row],[Area]],3))</f>
        <v>DAR</v>
      </c>
      <c r="E38" s="3">
        <v>660</v>
      </c>
      <c r="F38" s="57" t="s">
        <v>434</v>
      </c>
      <c r="G38" s="57" t="s">
        <v>434</v>
      </c>
      <c r="H38" s="69" t="s">
        <v>434</v>
      </c>
    </row>
    <row r="39" spans="2:8" x14ac:dyDescent="0.3">
      <c r="B39" s="57" t="s">
        <v>393</v>
      </c>
      <c r="C39" s="1" t="s">
        <v>68</v>
      </c>
      <c r="D39" s="1" t="s">
        <v>318</v>
      </c>
      <c r="E39" s="3">
        <v>926</v>
      </c>
      <c r="F39" s="3">
        <v>977</v>
      </c>
      <c r="G39" s="3">
        <v>977</v>
      </c>
      <c r="H39" s="69">
        <v>977</v>
      </c>
    </row>
    <row r="40" spans="2:8" x14ac:dyDescent="0.3">
      <c r="B40" s="57" t="s">
        <v>393</v>
      </c>
      <c r="C40" s="1" t="s">
        <v>69</v>
      </c>
      <c r="D40" s="1" t="s">
        <v>319</v>
      </c>
      <c r="E40" s="3">
        <v>1541</v>
      </c>
      <c r="F40" s="3">
        <v>1616</v>
      </c>
      <c r="G40" s="3">
        <v>1616</v>
      </c>
      <c r="H40" s="69">
        <v>1616</v>
      </c>
    </row>
    <row r="41" spans="2:8" x14ac:dyDescent="0.3">
      <c r="B41" s="57" t="s">
        <v>393</v>
      </c>
      <c r="C41" s="1" t="s">
        <v>70</v>
      </c>
      <c r="D41" s="1" t="str">
        <f>UPPER(LEFT(Allocs[[#This Row],[Area]],3))</f>
        <v>DEV</v>
      </c>
      <c r="E41" s="3">
        <v>1469</v>
      </c>
      <c r="F41" s="3">
        <v>1479</v>
      </c>
      <c r="G41" s="3">
        <v>1479</v>
      </c>
      <c r="H41" s="69">
        <v>1479</v>
      </c>
    </row>
    <row r="42" spans="2:8" x14ac:dyDescent="0.3">
      <c r="B42" s="57" t="s">
        <v>393</v>
      </c>
      <c r="C42" s="1" t="s">
        <v>71</v>
      </c>
      <c r="D42" s="1" t="str">
        <f>UPPER(LEFT(Allocs[[#This Row],[Area]],3))</f>
        <v>DON</v>
      </c>
      <c r="E42" s="3">
        <v>957</v>
      </c>
      <c r="F42" s="3">
        <v>993</v>
      </c>
      <c r="G42" s="3">
        <v>993</v>
      </c>
      <c r="H42" s="69">
        <v>993</v>
      </c>
    </row>
    <row r="43" spans="2:8" x14ac:dyDescent="0.3">
      <c r="B43" s="57" t="s">
        <v>393</v>
      </c>
      <c r="C43" s="1" t="s">
        <v>72</v>
      </c>
      <c r="D43" s="1" t="str">
        <f>UPPER(LEFT(Allocs[[#This Row],[Area]],3))</f>
        <v>DOR</v>
      </c>
      <c r="E43" s="3">
        <v>955</v>
      </c>
      <c r="F43" s="3">
        <v>962</v>
      </c>
      <c r="G43" s="3">
        <v>962</v>
      </c>
      <c r="H43" s="69">
        <v>962</v>
      </c>
    </row>
    <row r="44" spans="2:8" x14ac:dyDescent="0.3">
      <c r="B44" s="57" t="s">
        <v>393</v>
      </c>
      <c r="C44" s="1" t="s">
        <v>73</v>
      </c>
      <c r="D44" s="1" t="str">
        <f>UPPER(LEFT(Allocs[[#This Row],[Area]],3))</f>
        <v>DUD</v>
      </c>
      <c r="E44" s="3">
        <v>969</v>
      </c>
      <c r="F44" s="3">
        <v>1000</v>
      </c>
      <c r="G44" s="3">
        <v>1000</v>
      </c>
      <c r="H44" s="69">
        <v>1000</v>
      </c>
    </row>
    <row r="45" spans="2:8" x14ac:dyDescent="0.3">
      <c r="B45" s="57" t="s">
        <v>393</v>
      </c>
      <c r="C45" s="56" t="s">
        <v>418</v>
      </c>
      <c r="D45" s="56" t="s">
        <v>426</v>
      </c>
      <c r="E45" s="3"/>
      <c r="F45" s="3">
        <v>1438</v>
      </c>
      <c r="G45" s="3">
        <v>1438</v>
      </c>
      <c r="H45" s="69">
        <v>1438</v>
      </c>
    </row>
    <row r="46" spans="2:8" x14ac:dyDescent="0.3">
      <c r="B46" s="57" t="s">
        <v>393</v>
      </c>
      <c r="C46" s="1" t="s">
        <v>74</v>
      </c>
      <c r="D46" s="1" t="str">
        <f>UPPER(LEFT(Allocs[[#This Row],[Area]],3))</f>
        <v>EAL</v>
      </c>
      <c r="E46" s="3">
        <v>989</v>
      </c>
      <c r="F46" s="3">
        <v>1024</v>
      </c>
      <c r="G46" s="3">
        <v>1024</v>
      </c>
      <c r="H46" s="69">
        <v>1024</v>
      </c>
    </row>
    <row r="47" spans="2:8" x14ac:dyDescent="0.3">
      <c r="B47" s="57" t="s">
        <v>393</v>
      </c>
      <c r="C47" s="1" t="s">
        <v>75</v>
      </c>
      <c r="D47" s="1" t="s">
        <v>320</v>
      </c>
      <c r="E47" s="3">
        <v>937</v>
      </c>
      <c r="F47" s="3">
        <v>948</v>
      </c>
      <c r="G47" s="3">
        <v>948</v>
      </c>
      <c r="H47" s="69">
        <v>948</v>
      </c>
    </row>
    <row r="48" spans="2:8" x14ac:dyDescent="0.3">
      <c r="B48" s="57" t="s">
        <v>393</v>
      </c>
      <c r="C48" s="1" t="s">
        <v>76</v>
      </c>
      <c r="D48" s="1" t="s">
        <v>321</v>
      </c>
      <c r="E48" s="3">
        <v>1172</v>
      </c>
      <c r="F48" s="3">
        <v>1206</v>
      </c>
      <c r="G48" s="3">
        <v>1206</v>
      </c>
      <c r="H48" s="69">
        <v>1206</v>
      </c>
    </row>
    <row r="49" spans="2:8" x14ac:dyDescent="0.3">
      <c r="B49" s="57" t="s">
        <v>393</v>
      </c>
      <c r="C49" s="1" t="s">
        <v>77</v>
      </c>
      <c r="D49" s="1" t="str">
        <f>UPPER(LEFT(Allocs[[#This Row],[Area]],3))</f>
        <v>ENF</v>
      </c>
      <c r="E49" s="3">
        <v>1024</v>
      </c>
      <c r="F49" s="3">
        <v>1068</v>
      </c>
      <c r="G49" s="3">
        <v>1068</v>
      </c>
      <c r="H49" s="69">
        <v>1068</v>
      </c>
    </row>
    <row r="50" spans="2:8" x14ac:dyDescent="0.3">
      <c r="B50" s="57" t="s">
        <v>393</v>
      </c>
      <c r="C50" s="1" t="s">
        <v>78</v>
      </c>
      <c r="D50" s="1" t="str">
        <f>UPPER(LEFT(Allocs[[#This Row],[Area]],3))</f>
        <v>ESS</v>
      </c>
      <c r="E50" s="3">
        <v>2598</v>
      </c>
      <c r="F50" s="3">
        <v>2649</v>
      </c>
      <c r="G50" s="3">
        <v>2649</v>
      </c>
      <c r="H50" s="69">
        <v>2649</v>
      </c>
    </row>
    <row r="51" spans="2:8" x14ac:dyDescent="0.3">
      <c r="B51" s="57" t="s">
        <v>393</v>
      </c>
      <c r="C51" s="1" t="s">
        <v>79</v>
      </c>
      <c r="D51" s="1" t="str">
        <f>UPPER(LEFT(Allocs[[#This Row],[Area]],3))</f>
        <v>GAT</v>
      </c>
      <c r="E51" s="3">
        <v>772</v>
      </c>
      <c r="F51" s="3">
        <v>793</v>
      </c>
      <c r="G51" s="3">
        <v>793</v>
      </c>
      <c r="H51" s="69">
        <v>793</v>
      </c>
    </row>
    <row r="52" spans="2:8" x14ac:dyDescent="0.3">
      <c r="B52" s="57" t="s">
        <v>393</v>
      </c>
      <c r="C52" s="1" t="s">
        <v>80</v>
      </c>
      <c r="D52" s="1" t="str">
        <f>UPPER(LEFT(Allocs[[#This Row],[Area]],3))</f>
        <v>GLO</v>
      </c>
      <c r="E52" s="3">
        <v>1360</v>
      </c>
      <c r="F52" s="3">
        <v>1377</v>
      </c>
      <c r="G52" s="3">
        <v>1377</v>
      </c>
      <c r="H52" s="69">
        <v>1377</v>
      </c>
    </row>
    <row r="53" spans="2:8" x14ac:dyDescent="0.3">
      <c r="B53" s="57" t="s">
        <v>393</v>
      </c>
      <c r="C53" s="1" t="s">
        <v>81</v>
      </c>
      <c r="D53" s="1" t="str">
        <f>UPPER(LEFT(Allocs[[#This Row],[Area]],3))</f>
        <v>GRE</v>
      </c>
      <c r="E53" s="3">
        <v>917</v>
      </c>
      <c r="F53" s="3">
        <v>950</v>
      </c>
      <c r="G53" s="3">
        <v>950</v>
      </c>
      <c r="H53" s="69">
        <v>950</v>
      </c>
    </row>
    <row r="54" spans="2:8" x14ac:dyDescent="0.3">
      <c r="B54" s="57" t="s">
        <v>393</v>
      </c>
      <c r="C54" s="1" t="s">
        <v>82</v>
      </c>
      <c r="D54" s="1" t="str">
        <f>UPPER(LEFT(Allocs[[#This Row],[Area]],3))</f>
        <v>HAC</v>
      </c>
      <c r="E54" s="3">
        <v>824</v>
      </c>
      <c r="F54" s="3">
        <v>867</v>
      </c>
      <c r="G54" s="3">
        <v>867</v>
      </c>
      <c r="H54" s="69">
        <v>867</v>
      </c>
    </row>
    <row r="55" spans="2:8" x14ac:dyDescent="0.3">
      <c r="B55" s="57" t="s">
        <v>393</v>
      </c>
      <c r="C55" s="1" t="s">
        <v>83</v>
      </c>
      <c r="D55" s="1" t="str">
        <f>UPPER(LEFT(Allocs[[#This Row],[Area]],3))</f>
        <v>HAL</v>
      </c>
      <c r="E55" s="3">
        <v>697</v>
      </c>
      <c r="F55" s="57" t="s">
        <v>434</v>
      </c>
      <c r="G55" s="57" t="s">
        <v>434</v>
      </c>
      <c r="H55" s="69" t="s">
        <v>434</v>
      </c>
    </row>
    <row r="56" spans="2:8" x14ac:dyDescent="0.3">
      <c r="B56" s="57" t="s">
        <v>393</v>
      </c>
      <c r="C56" s="56" t="s">
        <v>419</v>
      </c>
      <c r="D56" s="56" t="s">
        <v>427</v>
      </c>
      <c r="E56" s="3"/>
      <c r="F56" s="3">
        <v>1059</v>
      </c>
      <c r="G56" s="3">
        <v>1059</v>
      </c>
      <c r="H56" s="69">
        <v>1059</v>
      </c>
    </row>
    <row r="57" spans="2:8" x14ac:dyDescent="0.3">
      <c r="B57" s="57" t="s">
        <v>393</v>
      </c>
      <c r="C57" s="1" t="s">
        <v>84</v>
      </c>
      <c r="D57" s="1" t="s">
        <v>322</v>
      </c>
      <c r="E57" s="3">
        <v>685</v>
      </c>
      <c r="F57" s="57" t="s">
        <v>434</v>
      </c>
      <c r="G57" s="57" t="s">
        <v>434</v>
      </c>
      <c r="H57" s="69" t="s">
        <v>434</v>
      </c>
    </row>
    <row r="58" spans="2:8" x14ac:dyDescent="0.3">
      <c r="B58" s="57" t="s">
        <v>393</v>
      </c>
      <c r="C58" s="1" t="s">
        <v>85</v>
      </c>
      <c r="D58" s="1" t="str">
        <f>UPPER(LEFT(Allocs[[#This Row],[Area]],3))</f>
        <v>HAM</v>
      </c>
      <c r="E58" s="3">
        <v>2341</v>
      </c>
      <c r="F58" s="3">
        <v>2370</v>
      </c>
      <c r="G58" s="3">
        <v>2370</v>
      </c>
      <c r="H58" s="69">
        <v>2370</v>
      </c>
    </row>
    <row r="59" spans="2:8" x14ac:dyDescent="0.3">
      <c r="B59" s="57" t="s">
        <v>393</v>
      </c>
      <c r="C59" s="1" t="s">
        <v>86</v>
      </c>
      <c r="D59" s="1" t="s">
        <v>324</v>
      </c>
      <c r="E59" s="3">
        <v>856</v>
      </c>
      <c r="F59" s="3">
        <v>871</v>
      </c>
      <c r="G59" s="3">
        <v>871</v>
      </c>
      <c r="H59" s="69">
        <v>871</v>
      </c>
    </row>
    <row r="60" spans="2:8" x14ac:dyDescent="0.3">
      <c r="B60" s="57" t="s">
        <v>393</v>
      </c>
      <c r="C60" s="1" t="s">
        <v>87</v>
      </c>
      <c r="D60" s="1" t="s">
        <v>323</v>
      </c>
      <c r="E60" s="3">
        <v>859</v>
      </c>
      <c r="F60" s="3">
        <v>865</v>
      </c>
      <c r="G60" s="3">
        <v>865</v>
      </c>
      <c r="H60" s="69">
        <v>865</v>
      </c>
    </row>
    <row r="61" spans="2:8" x14ac:dyDescent="0.3">
      <c r="B61" s="57" t="s">
        <v>393</v>
      </c>
      <c r="C61" s="1" t="s">
        <v>88</v>
      </c>
      <c r="D61" s="1" t="str">
        <f>UPPER(LEFT(Allocs[[#This Row],[Area]],3))</f>
        <v>HAR</v>
      </c>
      <c r="E61" s="3">
        <v>644</v>
      </c>
      <c r="F61" s="57" t="s">
        <v>434</v>
      </c>
      <c r="G61" s="57" t="s">
        <v>434</v>
      </c>
      <c r="H61" s="69" t="s">
        <v>434</v>
      </c>
    </row>
    <row r="62" spans="2:8" x14ac:dyDescent="0.3">
      <c r="B62" s="57" t="s">
        <v>393</v>
      </c>
      <c r="C62" s="1" t="s">
        <v>89</v>
      </c>
      <c r="D62" s="1" t="str">
        <f>UPPER(LEFT(Allocs[[#This Row],[Area]],3))</f>
        <v>HAV</v>
      </c>
      <c r="E62" s="3">
        <v>899</v>
      </c>
      <c r="F62" s="3">
        <v>913</v>
      </c>
      <c r="G62" s="3">
        <v>913</v>
      </c>
      <c r="H62" s="69">
        <v>913</v>
      </c>
    </row>
    <row r="63" spans="2:8" x14ac:dyDescent="0.3">
      <c r="B63" s="57" t="s">
        <v>393</v>
      </c>
      <c r="C63" s="1" t="s">
        <v>90</v>
      </c>
      <c r="D63" s="1" t="str">
        <f>UPPER(LEFT(Allocs[[#This Row],[Area]],3))</f>
        <v>HER</v>
      </c>
      <c r="E63" s="3">
        <v>733</v>
      </c>
      <c r="F63" s="3">
        <v>737</v>
      </c>
      <c r="G63" s="3">
        <v>737</v>
      </c>
      <c r="H63" s="69">
        <v>737</v>
      </c>
    </row>
    <row r="64" spans="2:8" x14ac:dyDescent="0.3">
      <c r="B64" s="57" t="s">
        <v>393</v>
      </c>
      <c r="C64" s="1" t="s">
        <v>91</v>
      </c>
      <c r="D64" s="1" t="s">
        <v>325</v>
      </c>
      <c r="E64" s="3">
        <v>2309</v>
      </c>
      <c r="F64" s="3">
        <v>2279</v>
      </c>
      <c r="G64" s="3">
        <v>2279</v>
      </c>
      <c r="H64" s="69">
        <v>2279</v>
      </c>
    </row>
    <row r="65" spans="2:8" x14ac:dyDescent="0.3">
      <c r="B65" s="57" t="s">
        <v>393</v>
      </c>
      <c r="C65" s="1" t="s">
        <v>92</v>
      </c>
      <c r="D65" s="1" t="str">
        <f>UPPER(LEFT(Allocs[[#This Row],[Area]],3))</f>
        <v>HIL</v>
      </c>
      <c r="E65" s="3">
        <v>978</v>
      </c>
      <c r="F65" s="3">
        <v>993</v>
      </c>
      <c r="G65" s="3">
        <v>993</v>
      </c>
      <c r="H65" s="69">
        <v>993</v>
      </c>
    </row>
    <row r="66" spans="2:8" x14ac:dyDescent="0.3">
      <c r="B66" s="57" t="s">
        <v>393</v>
      </c>
      <c r="C66" s="1" t="s">
        <v>93</v>
      </c>
      <c r="D66" s="1" t="str">
        <f>UPPER(LEFT(Allocs[[#This Row],[Area]],3))</f>
        <v>HOU</v>
      </c>
      <c r="E66" s="3">
        <v>910</v>
      </c>
      <c r="F66" s="3">
        <v>933</v>
      </c>
      <c r="G66" s="3">
        <v>933</v>
      </c>
      <c r="H66" s="69">
        <v>933</v>
      </c>
    </row>
    <row r="67" spans="2:8" x14ac:dyDescent="0.3">
      <c r="B67" s="57" t="s">
        <v>393</v>
      </c>
      <c r="C67" s="1" t="s">
        <v>94</v>
      </c>
      <c r="D67" s="1" t="s">
        <v>327</v>
      </c>
      <c r="E67" s="3">
        <v>662</v>
      </c>
      <c r="F67" s="3">
        <v>670</v>
      </c>
      <c r="G67" s="3">
        <v>670</v>
      </c>
      <c r="H67" s="69">
        <v>670</v>
      </c>
    </row>
    <row r="68" spans="2:8" x14ac:dyDescent="0.3">
      <c r="B68" s="57" t="s">
        <v>393</v>
      </c>
      <c r="C68" s="1" t="s">
        <v>95</v>
      </c>
      <c r="D68" s="1" t="s">
        <v>326</v>
      </c>
      <c r="E68" s="3">
        <v>503</v>
      </c>
      <c r="F68" s="57" t="s">
        <v>434</v>
      </c>
      <c r="G68" s="57" t="s">
        <v>434</v>
      </c>
      <c r="H68" s="69" t="s">
        <v>434</v>
      </c>
    </row>
    <row r="69" spans="2:8" x14ac:dyDescent="0.3">
      <c r="B69" s="57" t="s">
        <v>393</v>
      </c>
      <c r="C69" s="1" t="s">
        <v>96</v>
      </c>
      <c r="D69" s="1" t="str">
        <f>UPPER(LEFT(Allocs[[#This Row],[Area]],3))</f>
        <v>ISL</v>
      </c>
      <c r="E69" s="3">
        <v>727</v>
      </c>
      <c r="F69" s="3">
        <v>758</v>
      </c>
      <c r="G69" s="3">
        <v>758</v>
      </c>
      <c r="H69" s="69">
        <v>758</v>
      </c>
    </row>
    <row r="70" spans="2:8" x14ac:dyDescent="0.3">
      <c r="B70" s="57" t="s">
        <v>393</v>
      </c>
      <c r="C70" s="1" t="s">
        <v>97</v>
      </c>
      <c r="D70" s="1" t="s">
        <v>328</v>
      </c>
      <c r="E70" s="3">
        <v>629</v>
      </c>
      <c r="F70" s="57" t="s">
        <v>434</v>
      </c>
      <c r="G70" s="57" t="s">
        <v>434</v>
      </c>
      <c r="H70" s="69" t="s">
        <v>434</v>
      </c>
    </row>
    <row r="71" spans="2:8" x14ac:dyDescent="0.3">
      <c r="B71" s="57" t="s">
        <v>393</v>
      </c>
      <c r="C71" s="1" t="s">
        <v>98</v>
      </c>
      <c r="D71" s="1" t="str">
        <f>UPPER(LEFT(Allocs[[#This Row],[Area]],3))</f>
        <v>KEN</v>
      </c>
      <c r="E71" s="3">
        <v>2803</v>
      </c>
      <c r="F71" s="3">
        <v>2932</v>
      </c>
      <c r="G71" s="3">
        <v>2932</v>
      </c>
      <c r="H71" s="69">
        <v>2932</v>
      </c>
    </row>
    <row r="72" spans="2:8" x14ac:dyDescent="0.3">
      <c r="B72" s="57" t="s">
        <v>393</v>
      </c>
      <c r="C72" s="1" t="s">
        <v>99</v>
      </c>
      <c r="D72" s="1" t="s">
        <v>329</v>
      </c>
      <c r="E72" s="3">
        <v>914</v>
      </c>
      <c r="F72" s="3">
        <v>964</v>
      </c>
      <c r="G72" s="3">
        <v>964</v>
      </c>
      <c r="H72" s="69">
        <v>964</v>
      </c>
    </row>
    <row r="73" spans="2:8" x14ac:dyDescent="0.3">
      <c r="B73" s="57" t="s">
        <v>393</v>
      </c>
      <c r="C73" s="1" t="s">
        <v>100</v>
      </c>
      <c r="D73" s="1" t="str">
        <f>UPPER(LEFT(Allocs[[#This Row],[Area]],3))</f>
        <v>KIN</v>
      </c>
      <c r="E73" s="3">
        <v>741</v>
      </c>
      <c r="F73" s="3">
        <v>736</v>
      </c>
      <c r="G73" s="3">
        <v>736</v>
      </c>
      <c r="H73" s="69">
        <v>736</v>
      </c>
    </row>
    <row r="74" spans="2:8" x14ac:dyDescent="0.3">
      <c r="B74" s="57" t="s">
        <v>393</v>
      </c>
      <c r="C74" s="1" t="s">
        <v>101</v>
      </c>
      <c r="D74" s="1" t="str">
        <f>UPPER(LEFT(Allocs[[#This Row],[Area]],3))</f>
        <v>KIR</v>
      </c>
      <c r="E74" s="3">
        <v>1162</v>
      </c>
      <c r="F74" s="3">
        <v>1205</v>
      </c>
      <c r="G74" s="3">
        <v>1205</v>
      </c>
      <c r="H74" s="69">
        <v>1205</v>
      </c>
    </row>
    <row r="75" spans="2:8" x14ac:dyDescent="0.3">
      <c r="B75" s="57" t="s">
        <v>393</v>
      </c>
      <c r="C75" s="1" t="s">
        <v>102</v>
      </c>
      <c r="D75" s="1" t="str">
        <f>UPPER(LEFT(Allocs[[#This Row],[Area]],3))</f>
        <v>KNO</v>
      </c>
      <c r="E75" s="3">
        <v>712</v>
      </c>
      <c r="F75" s="3">
        <v>745</v>
      </c>
      <c r="G75" s="3">
        <v>745</v>
      </c>
      <c r="H75" s="69">
        <v>745</v>
      </c>
    </row>
    <row r="76" spans="2:8" x14ac:dyDescent="0.3">
      <c r="B76" s="57" t="s">
        <v>393</v>
      </c>
      <c r="C76" s="1" t="s">
        <v>103</v>
      </c>
      <c r="D76" s="1" t="str">
        <f>UPPER(LEFT(Allocs[[#This Row],[Area]],3))</f>
        <v>LAM</v>
      </c>
      <c r="E76" s="3">
        <v>849</v>
      </c>
      <c r="F76" s="3">
        <v>888</v>
      </c>
      <c r="G76" s="3">
        <v>888</v>
      </c>
      <c r="H76" s="69">
        <v>888</v>
      </c>
    </row>
    <row r="77" spans="2:8" x14ac:dyDescent="0.3">
      <c r="B77" s="57" t="s">
        <v>393</v>
      </c>
      <c r="C77" s="1" t="s">
        <v>104</v>
      </c>
      <c r="D77" s="1" t="str">
        <f>UPPER(LEFT(Allocs[[#This Row],[Area]],3))</f>
        <v>LAN</v>
      </c>
      <c r="E77" s="3">
        <v>2265</v>
      </c>
      <c r="F77" s="3">
        <v>2335</v>
      </c>
      <c r="G77" s="3">
        <v>2335</v>
      </c>
      <c r="H77" s="69">
        <v>2335</v>
      </c>
    </row>
    <row r="78" spans="2:8" x14ac:dyDescent="0.3">
      <c r="B78" s="57" t="s">
        <v>393</v>
      </c>
      <c r="C78" s="1" t="s">
        <v>105</v>
      </c>
      <c r="D78" s="1" t="str">
        <f>UPPER(LEFT(Allocs[[#This Row],[Area]],3))</f>
        <v>LEE</v>
      </c>
      <c r="E78" s="3">
        <v>1732</v>
      </c>
      <c r="F78" s="3">
        <v>1821</v>
      </c>
      <c r="G78" s="3">
        <v>1821</v>
      </c>
      <c r="H78" s="69">
        <v>1821</v>
      </c>
    </row>
    <row r="79" spans="2:8" x14ac:dyDescent="0.3">
      <c r="B79" s="57" t="s">
        <v>393</v>
      </c>
      <c r="C79" s="1" t="s">
        <v>106</v>
      </c>
      <c r="D79" s="1" t="s">
        <v>330</v>
      </c>
      <c r="E79" s="3">
        <v>1077</v>
      </c>
      <c r="F79" s="3">
        <v>1122</v>
      </c>
      <c r="G79" s="3">
        <v>1122</v>
      </c>
      <c r="H79" s="69">
        <v>1122</v>
      </c>
    </row>
    <row r="80" spans="2:8" x14ac:dyDescent="0.3">
      <c r="B80" s="57" t="s">
        <v>393</v>
      </c>
      <c r="C80" s="1" t="s">
        <v>107</v>
      </c>
      <c r="D80" s="1" t="str">
        <f>UPPER(LEFT(Allocs[[#This Row],[Area]],3))</f>
        <v>LEI</v>
      </c>
      <c r="E80" s="3">
        <v>1473</v>
      </c>
      <c r="F80" s="3">
        <v>1469</v>
      </c>
      <c r="G80" s="3">
        <v>1469</v>
      </c>
      <c r="H80" s="69">
        <v>1469</v>
      </c>
    </row>
    <row r="81" spans="2:8" x14ac:dyDescent="0.3">
      <c r="B81" s="57" t="s">
        <v>393</v>
      </c>
      <c r="C81" s="1" t="s">
        <v>108</v>
      </c>
      <c r="D81" s="1" t="str">
        <f>UPPER(LEFT(Allocs[[#This Row],[Area]],3))</f>
        <v>LEW</v>
      </c>
      <c r="E81" s="3">
        <v>870</v>
      </c>
      <c r="F81" s="3">
        <v>892</v>
      </c>
      <c r="G81" s="3">
        <v>892</v>
      </c>
      <c r="H81" s="69">
        <v>892</v>
      </c>
    </row>
    <row r="82" spans="2:8" x14ac:dyDescent="0.3">
      <c r="B82" s="57" t="s">
        <v>393</v>
      </c>
      <c r="C82" s="1" t="s">
        <v>109</v>
      </c>
      <c r="D82" s="1" t="str">
        <f>UPPER(LEFT(Allocs[[#This Row],[Area]],3))</f>
        <v>LIN</v>
      </c>
      <c r="E82" s="3">
        <v>1531</v>
      </c>
      <c r="F82" s="3">
        <v>1604</v>
      </c>
      <c r="G82" s="3">
        <v>1604</v>
      </c>
      <c r="H82" s="69">
        <v>1604</v>
      </c>
    </row>
    <row r="83" spans="2:8" x14ac:dyDescent="0.3">
      <c r="B83" s="57" t="s">
        <v>393</v>
      </c>
      <c r="C83" s="1" t="s">
        <v>110</v>
      </c>
      <c r="D83" s="1" t="str">
        <f>UPPER(LEFT(Allocs[[#This Row],[Area]],3))</f>
        <v>LIV</v>
      </c>
      <c r="E83" s="3">
        <v>1201</v>
      </c>
      <c r="F83" s="3">
        <v>1298</v>
      </c>
      <c r="G83" s="3">
        <v>1298</v>
      </c>
      <c r="H83" s="69">
        <v>1298</v>
      </c>
    </row>
    <row r="84" spans="2:8" x14ac:dyDescent="0.3">
      <c r="B84" s="57" t="s">
        <v>393</v>
      </c>
      <c r="C84" s="1" t="s">
        <v>111</v>
      </c>
      <c r="D84" s="1" t="str">
        <f>UPPER(LEFT(Allocs[[#This Row],[Area]],3))</f>
        <v>LUT</v>
      </c>
      <c r="E84" s="3">
        <v>904</v>
      </c>
      <c r="F84" s="3">
        <v>926</v>
      </c>
      <c r="G84" s="3">
        <v>926</v>
      </c>
      <c r="H84" s="69">
        <v>926</v>
      </c>
    </row>
    <row r="85" spans="2:8" x14ac:dyDescent="0.3">
      <c r="B85" s="57" t="s">
        <v>393</v>
      </c>
      <c r="C85" s="1" t="s">
        <v>112</v>
      </c>
      <c r="D85" s="1" t="str">
        <f>UPPER(LEFT(Allocs[[#This Row],[Area]],3))</f>
        <v>MAN</v>
      </c>
      <c r="E85" s="3">
        <v>1437</v>
      </c>
      <c r="F85" s="3">
        <v>1579</v>
      </c>
      <c r="G85" s="3">
        <v>1579</v>
      </c>
      <c r="H85" s="69">
        <v>1579</v>
      </c>
    </row>
    <row r="86" spans="2:8" x14ac:dyDescent="0.3">
      <c r="B86" s="57" t="s">
        <v>393</v>
      </c>
      <c r="C86" s="1" t="s">
        <v>113</v>
      </c>
      <c r="D86" s="1" t="str">
        <f>UPPER(LEFT(Allocs[[#This Row],[Area]],3))</f>
        <v>MED</v>
      </c>
      <c r="E86" s="3">
        <v>958</v>
      </c>
      <c r="F86" s="3">
        <v>984</v>
      </c>
      <c r="G86" s="3">
        <v>984</v>
      </c>
      <c r="H86" s="69">
        <v>984</v>
      </c>
    </row>
    <row r="87" spans="2:8" x14ac:dyDescent="0.3">
      <c r="B87" s="57" t="s">
        <v>393</v>
      </c>
      <c r="C87" s="1" t="s">
        <v>114</v>
      </c>
      <c r="D87" s="1" t="str">
        <f>UPPER(LEFT(Allocs[[#This Row],[Area]],3))</f>
        <v>MER</v>
      </c>
      <c r="E87" s="3">
        <v>757</v>
      </c>
      <c r="F87" s="3">
        <v>772</v>
      </c>
      <c r="G87" s="3">
        <v>772</v>
      </c>
      <c r="H87" s="69">
        <v>772</v>
      </c>
    </row>
    <row r="88" spans="2:8" x14ac:dyDescent="0.3">
      <c r="B88" s="57" t="s">
        <v>393</v>
      </c>
      <c r="C88" s="1" t="s">
        <v>115</v>
      </c>
      <c r="D88" s="1" t="str">
        <f>UPPER(LEFT(Allocs[[#This Row],[Area]],3))</f>
        <v>MID</v>
      </c>
      <c r="E88" s="3">
        <v>739</v>
      </c>
      <c r="F88" s="57" t="s">
        <v>434</v>
      </c>
      <c r="G88" s="57" t="s">
        <v>434</v>
      </c>
      <c r="H88" s="69" t="s">
        <v>434</v>
      </c>
    </row>
    <row r="89" spans="2:8" x14ac:dyDescent="0.3">
      <c r="B89" s="57" t="s">
        <v>393</v>
      </c>
      <c r="C89" s="1" t="s">
        <v>116</v>
      </c>
      <c r="D89" s="1" t="s">
        <v>331</v>
      </c>
      <c r="E89" s="3">
        <v>971</v>
      </c>
      <c r="F89" s="3">
        <v>995</v>
      </c>
      <c r="G89" s="3">
        <v>995</v>
      </c>
      <c r="H89" s="69">
        <v>995</v>
      </c>
    </row>
    <row r="90" spans="2:8" x14ac:dyDescent="0.3">
      <c r="B90" s="57" t="s">
        <v>393</v>
      </c>
      <c r="C90" s="1" t="s">
        <v>117</v>
      </c>
      <c r="D90" s="1" t="s">
        <v>332</v>
      </c>
      <c r="E90" s="3">
        <v>901</v>
      </c>
      <c r="F90" s="3">
        <v>966</v>
      </c>
      <c r="G90" s="3">
        <v>966</v>
      </c>
      <c r="H90" s="69">
        <v>966</v>
      </c>
    </row>
    <row r="91" spans="2:8" x14ac:dyDescent="0.3">
      <c r="B91" s="57" t="s">
        <v>393</v>
      </c>
      <c r="C91" s="1" t="s">
        <v>118</v>
      </c>
      <c r="D91" s="1" t="s">
        <v>372</v>
      </c>
      <c r="E91" s="3">
        <v>1090</v>
      </c>
      <c r="F91" s="3">
        <v>1160</v>
      </c>
      <c r="G91" s="3">
        <v>1160</v>
      </c>
      <c r="H91" s="69">
        <v>1160</v>
      </c>
    </row>
    <row r="92" spans="2:8" x14ac:dyDescent="0.3">
      <c r="B92" s="57" t="s">
        <v>393</v>
      </c>
      <c r="C92" s="56" t="s">
        <v>420</v>
      </c>
      <c r="D92" s="56" t="s">
        <v>429</v>
      </c>
      <c r="E92" s="3"/>
      <c r="F92" s="3">
        <v>1727</v>
      </c>
      <c r="G92" s="3">
        <v>1727</v>
      </c>
      <c r="H92" s="69">
        <v>1727</v>
      </c>
    </row>
    <row r="93" spans="2:8" x14ac:dyDescent="0.3">
      <c r="B93" s="57" t="s">
        <v>393</v>
      </c>
      <c r="C93" s="1" t="s">
        <v>119</v>
      </c>
      <c r="D93" s="1" t="s">
        <v>378</v>
      </c>
      <c r="E93" s="3">
        <v>1635</v>
      </c>
      <c r="F93" s="3">
        <v>1691</v>
      </c>
      <c r="G93" s="3">
        <v>1691</v>
      </c>
      <c r="H93" s="69">
        <v>1691</v>
      </c>
    </row>
    <row r="94" spans="2:8" x14ac:dyDescent="0.3">
      <c r="B94" s="57" t="s">
        <v>393</v>
      </c>
      <c r="C94" s="1" t="s">
        <v>120</v>
      </c>
      <c r="D94" s="1" t="s">
        <v>333</v>
      </c>
      <c r="E94" s="3">
        <v>742</v>
      </c>
      <c r="F94" s="3">
        <v>762</v>
      </c>
      <c r="G94" s="3">
        <v>762</v>
      </c>
      <c r="H94" s="69">
        <v>762</v>
      </c>
    </row>
    <row r="95" spans="2:8" x14ac:dyDescent="0.3">
      <c r="B95" s="57" t="s">
        <v>393</v>
      </c>
      <c r="C95" s="1" t="s">
        <v>121</v>
      </c>
      <c r="D95" s="1" t="s">
        <v>334</v>
      </c>
      <c r="E95" s="3">
        <v>748</v>
      </c>
      <c r="F95" s="3">
        <v>767</v>
      </c>
      <c r="G95" s="3">
        <v>767</v>
      </c>
      <c r="H95" s="69">
        <v>767</v>
      </c>
    </row>
    <row r="96" spans="2:8" x14ac:dyDescent="0.3">
      <c r="B96" s="57" t="s">
        <v>393</v>
      </c>
      <c r="C96" s="1" t="s">
        <v>122</v>
      </c>
      <c r="D96" s="1" t="s">
        <v>335</v>
      </c>
      <c r="E96" s="3">
        <v>799</v>
      </c>
      <c r="F96" s="3">
        <v>799</v>
      </c>
      <c r="G96" s="3">
        <v>799</v>
      </c>
      <c r="H96" s="69">
        <v>799</v>
      </c>
    </row>
    <row r="97" spans="2:8" x14ac:dyDescent="0.3">
      <c r="B97" s="57" t="s">
        <v>393</v>
      </c>
      <c r="C97" s="1" t="s">
        <v>123</v>
      </c>
      <c r="D97" s="1" t="s">
        <v>336</v>
      </c>
      <c r="E97" s="3">
        <v>792</v>
      </c>
      <c r="F97" s="3">
        <v>812</v>
      </c>
      <c r="G97" s="3">
        <v>812</v>
      </c>
      <c r="H97" s="69">
        <v>812</v>
      </c>
    </row>
    <row r="98" spans="2:8" x14ac:dyDescent="0.3">
      <c r="B98" s="57" t="s">
        <v>393</v>
      </c>
      <c r="C98" s="1" t="s">
        <v>124</v>
      </c>
      <c r="D98" s="1" t="s">
        <v>337</v>
      </c>
      <c r="E98" s="3">
        <v>1276</v>
      </c>
      <c r="F98" s="3">
        <v>1275</v>
      </c>
      <c r="G98" s="3">
        <v>1275</v>
      </c>
      <c r="H98" s="69">
        <v>1275</v>
      </c>
    </row>
    <row r="99" spans="2:8" x14ac:dyDescent="0.3">
      <c r="B99" s="57" t="s">
        <v>393</v>
      </c>
      <c r="C99" s="1" t="s">
        <v>125</v>
      </c>
      <c r="D99" s="1" t="s">
        <v>338</v>
      </c>
      <c r="E99" s="3">
        <v>1662</v>
      </c>
      <c r="F99" s="57" t="s">
        <v>434</v>
      </c>
      <c r="G99" s="57" t="s">
        <v>434</v>
      </c>
      <c r="H99" s="69" t="s">
        <v>434</v>
      </c>
    </row>
    <row r="100" spans="2:8" x14ac:dyDescent="0.3">
      <c r="B100" s="57" t="s">
        <v>393</v>
      </c>
      <c r="C100" s="1" t="s">
        <v>126</v>
      </c>
      <c r="D100" s="1" t="str">
        <f>UPPER(LEFT(Allocs[[#This Row],[Area]],3))</f>
        <v>NOR</v>
      </c>
      <c r="E100" s="3">
        <v>923</v>
      </c>
      <c r="F100" s="3">
        <v>933</v>
      </c>
      <c r="G100" s="3">
        <v>933</v>
      </c>
      <c r="H100" s="69">
        <v>933</v>
      </c>
    </row>
    <row r="101" spans="2:8" x14ac:dyDescent="0.3">
      <c r="B101" s="57" t="s">
        <v>393</v>
      </c>
      <c r="C101" s="1" t="s">
        <v>127</v>
      </c>
      <c r="D101" s="1" t="s">
        <v>379</v>
      </c>
      <c r="E101" s="3">
        <v>964</v>
      </c>
      <c r="F101" s="3">
        <v>1037</v>
      </c>
      <c r="G101" s="3">
        <v>1037</v>
      </c>
      <c r="H101" s="69">
        <v>1037</v>
      </c>
    </row>
    <row r="102" spans="2:8" x14ac:dyDescent="0.3">
      <c r="B102" s="57" t="s">
        <v>393</v>
      </c>
      <c r="C102" s="1" t="s">
        <v>128</v>
      </c>
      <c r="D102" s="1" t="str">
        <f>UPPER(LEFT(Allocs[[#This Row],[Area]],3))</f>
        <v>NOT</v>
      </c>
      <c r="E102" s="3">
        <v>1686</v>
      </c>
      <c r="F102" s="3">
        <v>1729</v>
      </c>
      <c r="G102" s="3">
        <v>1729</v>
      </c>
      <c r="H102" s="69">
        <v>1729</v>
      </c>
    </row>
    <row r="103" spans="2:8" x14ac:dyDescent="0.3">
      <c r="B103" s="57" t="s">
        <v>393</v>
      </c>
      <c r="C103" s="1" t="s">
        <v>129</v>
      </c>
      <c r="D103" s="1" t="str">
        <f>UPPER(LEFT(Allocs[[#This Row],[Area]],3))</f>
        <v>OLD</v>
      </c>
      <c r="E103" s="3">
        <v>947</v>
      </c>
      <c r="F103" s="3">
        <v>994</v>
      </c>
      <c r="G103" s="3">
        <v>994</v>
      </c>
      <c r="H103" s="69">
        <v>994</v>
      </c>
    </row>
    <row r="104" spans="2:8" x14ac:dyDescent="0.3">
      <c r="B104" s="57" t="s">
        <v>393</v>
      </c>
      <c r="C104" s="1" t="s">
        <v>130</v>
      </c>
      <c r="D104" s="1" t="str">
        <f>UPPER(LEFT(Allocs[[#This Row],[Area]],3))</f>
        <v>OXF</v>
      </c>
      <c r="E104" s="3">
        <v>1419</v>
      </c>
      <c r="F104" s="3">
        <v>1413</v>
      </c>
      <c r="G104" s="3">
        <v>1413</v>
      </c>
      <c r="H104" s="69">
        <v>1413</v>
      </c>
    </row>
    <row r="105" spans="2:8" x14ac:dyDescent="0.3">
      <c r="B105" s="57" t="s">
        <v>393</v>
      </c>
      <c r="C105" s="1" t="s">
        <v>131</v>
      </c>
      <c r="D105" s="1" t="str">
        <f>UPPER(LEFT(Allocs[[#This Row],[Area]],3))</f>
        <v>PET</v>
      </c>
      <c r="E105" s="3">
        <v>880</v>
      </c>
      <c r="F105" s="3">
        <v>922</v>
      </c>
      <c r="G105" s="3">
        <v>922</v>
      </c>
      <c r="H105" s="69">
        <v>922</v>
      </c>
    </row>
    <row r="106" spans="2:8" x14ac:dyDescent="0.3">
      <c r="B106" s="57" t="s">
        <v>393</v>
      </c>
      <c r="C106" s="1" t="s">
        <v>132</v>
      </c>
      <c r="D106" s="1" t="str">
        <f>UPPER(LEFT(Allocs[[#This Row],[Area]],3))</f>
        <v>PLY</v>
      </c>
      <c r="E106" s="3">
        <v>873</v>
      </c>
      <c r="F106" s="3">
        <v>896</v>
      </c>
      <c r="G106" s="3">
        <v>896</v>
      </c>
      <c r="H106" s="69">
        <v>896</v>
      </c>
    </row>
    <row r="107" spans="2:8" x14ac:dyDescent="0.3">
      <c r="B107" s="57" t="s">
        <v>393</v>
      </c>
      <c r="C107" s="1" t="s">
        <v>133</v>
      </c>
      <c r="D107" s="1" t="str">
        <f>UPPER(LEFT(Allocs[[#This Row],[Area]],3))</f>
        <v>POR</v>
      </c>
      <c r="E107" s="3">
        <v>776</v>
      </c>
      <c r="F107" s="3">
        <v>814</v>
      </c>
      <c r="G107" s="3">
        <v>814</v>
      </c>
      <c r="H107" s="69">
        <v>814</v>
      </c>
    </row>
    <row r="108" spans="2:8" x14ac:dyDescent="0.3">
      <c r="B108" s="57" t="s">
        <v>393</v>
      </c>
      <c r="C108" s="1" t="s">
        <v>134</v>
      </c>
      <c r="D108" s="1" t="str">
        <f>UPPER(LEFT(Allocs[[#This Row],[Area]],3))</f>
        <v>REA</v>
      </c>
      <c r="E108" s="3">
        <v>719</v>
      </c>
      <c r="F108" s="57" t="s">
        <v>434</v>
      </c>
      <c r="G108" s="57" t="s">
        <v>434</v>
      </c>
      <c r="H108" s="69" t="s">
        <v>434</v>
      </c>
    </row>
    <row r="109" spans="2:8" x14ac:dyDescent="0.3">
      <c r="B109" s="57" t="s">
        <v>393</v>
      </c>
      <c r="C109" s="1" t="s">
        <v>135</v>
      </c>
      <c r="D109" s="1" t="str">
        <f>UPPER(LEFT(Allocs[[#This Row],[Area]],3))</f>
        <v>RED</v>
      </c>
      <c r="E109" s="3">
        <v>1015</v>
      </c>
      <c r="F109" s="3">
        <v>1014</v>
      </c>
      <c r="G109" s="3">
        <v>1014</v>
      </c>
      <c r="H109" s="69">
        <v>1014</v>
      </c>
    </row>
    <row r="110" spans="2:8" x14ac:dyDescent="0.3">
      <c r="B110" s="57" t="s">
        <v>393</v>
      </c>
      <c r="C110" s="1" t="s">
        <v>136</v>
      </c>
      <c r="D110" s="1" t="s">
        <v>339</v>
      </c>
      <c r="E110" s="3">
        <v>707</v>
      </c>
      <c r="F110" s="57" t="s">
        <v>434</v>
      </c>
      <c r="G110" s="57" t="s">
        <v>434</v>
      </c>
      <c r="H110" s="69" t="s">
        <v>434</v>
      </c>
    </row>
    <row r="111" spans="2:8" x14ac:dyDescent="0.3">
      <c r="B111" s="57" t="s">
        <v>393</v>
      </c>
      <c r="C111" s="1" t="s">
        <v>137</v>
      </c>
      <c r="D111" s="1" t="str">
        <f>UPPER(LEFT(Allocs[[#This Row],[Area]],3))</f>
        <v>RIC</v>
      </c>
      <c r="E111" s="3">
        <v>767</v>
      </c>
      <c r="F111" s="3">
        <v>762</v>
      </c>
      <c r="G111" s="3">
        <v>762</v>
      </c>
      <c r="H111" s="69">
        <v>762</v>
      </c>
    </row>
    <row r="112" spans="2:8" x14ac:dyDescent="0.3">
      <c r="B112" s="57" t="s">
        <v>393</v>
      </c>
      <c r="C112" s="1" t="s">
        <v>138</v>
      </c>
      <c r="D112" s="1" t="str">
        <f>UPPER(LEFT(Allocs[[#This Row],[Area]],3))</f>
        <v>ROC</v>
      </c>
      <c r="E112" s="3">
        <v>880</v>
      </c>
      <c r="F112" s="3">
        <v>917</v>
      </c>
      <c r="G112" s="3">
        <v>917</v>
      </c>
      <c r="H112" s="69">
        <v>917</v>
      </c>
    </row>
    <row r="113" spans="2:8" x14ac:dyDescent="0.3">
      <c r="B113" s="57" t="s">
        <v>393</v>
      </c>
      <c r="C113" s="1" t="s">
        <v>139</v>
      </c>
      <c r="D113" s="1" t="str">
        <f>UPPER(LEFT(Allocs[[#This Row],[Area]],3))</f>
        <v>ROT</v>
      </c>
      <c r="E113" s="3">
        <v>932</v>
      </c>
      <c r="F113" s="3">
        <v>960</v>
      </c>
      <c r="G113" s="3">
        <v>960</v>
      </c>
      <c r="H113" s="69">
        <v>960</v>
      </c>
    </row>
    <row r="114" spans="2:8" x14ac:dyDescent="0.3">
      <c r="B114" s="57" t="s">
        <v>393</v>
      </c>
      <c r="C114" s="1" t="s">
        <v>140</v>
      </c>
      <c r="D114" s="1" t="str">
        <f>UPPER(LEFT(Allocs[[#This Row],[Area]],3))</f>
        <v>RUT</v>
      </c>
      <c r="E114" s="3">
        <v>557</v>
      </c>
      <c r="F114" s="57" t="s">
        <v>434</v>
      </c>
      <c r="G114" s="57" t="s">
        <v>434</v>
      </c>
      <c r="H114" s="69" t="s">
        <v>434</v>
      </c>
    </row>
    <row r="115" spans="2:8" x14ac:dyDescent="0.3">
      <c r="B115" s="57" t="s">
        <v>393</v>
      </c>
      <c r="C115" s="1" t="s">
        <v>141</v>
      </c>
      <c r="D115" s="1" t="str">
        <f>UPPER(LEFT(Allocs[[#This Row],[Area]],3))</f>
        <v>SAL</v>
      </c>
      <c r="E115" s="3">
        <v>888</v>
      </c>
      <c r="F115" s="3">
        <v>927</v>
      </c>
      <c r="G115" s="3">
        <v>927</v>
      </c>
      <c r="H115" s="69">
        <v>927</v>
      </c>
    </row>
    <row r="116" spans="2:8" x14ac:dyDescent="0.3">
      <c r="B116" s="57" t="s">
        <v>393</v>
      </c>
      <c r="C116" s="1" t="s">
        <v>142</v>
      </c>
      <c r="D116" s="1" t="str">
        <f>UPPER(LEFT(Allocs[[#This Row],[Area]],3))</f>
        <v>SAN</v>
      </c>
      <c r="E116" s="3">
        <v>1095</v>
      </c>
      <c r="F116" s="3">
        <v>1166</v>
      </c>
      <c r="G116" s="3">
        <v>1166</v>
      </c>
      <c r="H116" s="69">
        <v>1166</v>
      </c>
    </row>
    <row r="117" spans="2:8" x14ac:dyDescent="0.3">
      <c r="B117" s="57" t="s">
        <v>393</v>
      </c>
      <c r="C117" s="1" t="s">
        <v>143</v>
      </c>
      <c r="D117" s="1" t="str">
        <f>UPPER(LEFT(Allocs[[#This Row],[Area]],3))</f>
        <v>SEF</v>
      </c>
      <c r="E117" s="3">
        <v>885</v>
      </c>
      <c r="F117" s="3">
        <v>907</v>
      </c>
      <c r="G117" s="3">
        <v>907</v>
      </c>
      <c r="H117" s="69">
        <v>907</v>
      </c>
    </row>
    <row r="118" spans="2:8" x14ac:dyDescent="0.3">
      <c r="B118" s="57" t="s">
        <v>393</v>
      </c>
      <c r="C118" s="1" t="s">
        <v>144</v>
      </c>
      <c r="D118" s="1" t="s">
        <v>375</v>
      </c>
      <c r="E118" s="3">
        <v>1291</v>
      </c>
      <c r="F118" s="3">
        <v>1391</v>
      </c>
      <c r="G118" s="3">
        <v>1391</v>
      </c>
      <c r="H118" s="69">
        <v>1391</v>
      </c>
    </row>
    <row r="119" spans="2:8" x14ac:dyDescent="0.3">
      <c r="B119" s="57" t="s">
        <v>393</v>
      </c>
      <c r="C119" s="1" t="s">
        <v>145</v>
      </c>
      <c r="D119" s="1" t="str">
        <f>UPPER(LEFT(Allocs[[#This Row],[Area]],3))</f>
        <v>SHR</v>
      </c>
      <c r="E119" s="3">
        <v>885</v>
      </c>
      <c r="F119" s="3">
        <v>885</v>
      </c>
      <c r="G119" s="3">
        <v>885</v>
      </c>
      <c r="H119" s="69">
        <v>885</v>
      </c>
    </row>
    <row r="120" spans="2:8" x14ac:dyDescent="0.3">
      <c r="B120" s="57" t="s">
        <v>393</v>
      </c>
      <c r="C120" s="1" t="s">
        <v>146</v>
      </c>
      <c r="D120" s="1" t="str">
        <f>UPPER(LEFT(Allocs[[#This Row],[Area]],3))</f>
        <v>SLO</v>
      </c>
      <c r="E120" s="3">
        <v>802</v>
      </c>
      <c r="F120" s="3">
        <v>810</v>
      </c>
      <c r="G120" s="3">
        <v>810</v>
      </c>
      <c r="H120" s="69">
        <v>810</v>
      </c>
    </row>
    <row r="121" spans="2:8" x14ac:dyDescent="0.3">
      <c r="B121" s="57" t="s">
        <v>393</v>
      </c>
      <c r="C121" s="1" t="s">
        <v>147</v>
      </c>
      <c r="D121" s="1" t="str">
        <f>UPPER(LEFT(Allocs[[#This Row],[Area]],3))</f>
        <v>SOL</v>
      </c>
      <c r="E121" s="3">
        <v>880</v>
      </c>
      <c r="F121" s="3">
        <v>899</v>
      </c>
      <c r="G121" s="3">
        <v>899</v>
      </c>
      <c r="H121" s="69">
        <v>899</v>
      </c>
    </row>
    <row r="122" spans="2:8" x14ac:dyDescent="0.3">
      <c r="B122" s="57" t="s">
        <v>393</v>
      </c>
      <c r="C122" s="1" t="s">
        <v>148</v>
      </c>
      <c r="D122" s="1" t="str">
        <f>UPPER(LEFT(Allocs[[#This Row],[Area]],3))</f>
        <v>SOM</v>
      </c>
      <c r="E122" s="3">
        <v>1206</v>
      </c>
      <c r="F122" s="3">
        <v>1229</v>
      </c>
      <c r="G122" s="3">
        <v>1229</v>
      </c>
      <c r="H122" s="69">
        <v>1229</v>
      </c>
    </row>
    <row r="123" spans="2:8" x14ac:dyDescent="0.3">
      <c r="B123" s="57" t="s">
        <v>393</v>
      </c>
      <c r="C123" s="1" t="s">
        <v>149</v>
      </c>
      <c r="D123" s="1" t="s">
        <v>340</v>
      </c>
      <c r="E123" s="3">
        <v>886</v>
      </c>
      <c r="F123" s="3">
        <v>887</v>
      </c>
      <c r="G123" s="3">
        <v>887</v>
      </c>
      <c r="H123" s="69">
        <v>887</v>
      </c>
    </row>
    <row r="124" spans="2:8" x14ac:dyDescent="0.3">
      <c r="B124" s="57" t="s">
        <v>393</v>
      </c>
      <c r="C124" s="1" t="s">
        <v>150</v>
      </c>
      <c r="D124" s="1" t="s">
        <v>341</v>
      </c>
      <c r="E124" s="3">
        <v>717</v>
      </c>
      <c r="F124" s="3">
        <v>743</v>
      </c>
      <c r="G124" s="3">
        <v>743</v>
      </c>
      <c r="H124" s="69">
        <v>743</v>
      </c>
    </row>
    <row r="125" spans="2:8" x14ac:dyDescent="0.3">
      <c r="B125" s="57" t="s">
        <v>393</v>
      </c>
      <c r="C125" s="1" t="s">
        <v>151</v>
      </c>
      <c r="D125" s="1" t="s">
        <v>377</v>
      </c>
      <c r="E125" s="3">
        <v>843</v>
      </c>
      <c r="F125" s="3">
        <v>885</v>
      </c>
      <c r="G125" s="3">
        <v>885</v>
      </c>
      <c r="H125" s="69">
        <v>885</v>
      </c>
    </row>
    <row r="126" spans="2:8" x14ac:dyDescent="0.3">
      <c r="B126" s="57" t="s">
        <v>393</v>
      </c>
      <c r="C126" s="1" t="s">
        <v>152</v>
      </c>
      <c r="D126" s="1" t="s">
        <v>342</v>
      </c>
      <c r="E126" s="3">
        <v>784</v>
      </c>
      <c r="F126" s="3">
        <v>800</v>
      </c>
      <c r="G126" s="3">
        <v>800</v>
      </c>
      <c r="H126" s="69">
        <v>800</v>
      </c>
    </row>
    <row r="127" spans="2:8" x14ac:dyDescent="0.3">
      <c r="B127" s="57" t="s">
        <v>393</v>
      </c>
      <c r="C127" s="1" t="s">
        <v>153</v>
      </c>
      <c r="D127" s="1" t="s">
        <v>376</v>
      </c>
      <c r="E127" s="3">
        <v>907</v>
      </c>
      <c r="F127" s="3">
        <v>947</v>
      </c>
      <c r="G127" s="3">
        <v>947</v>
      </c>
      <c r="H127" s="69">
        <v>947</v>
      </c>
    </row>
    <row r="128" spans="2:8" x14ac:dyDescent="0.3">
      <c r="B128" s="57" t="s">
        <v>393</v>
      </c>
      <c r="C128" s="1" t="s">
        <v>154</v>
      </c>
      <c r="D128" s="1" t="s">
        <v>343</v>
      </c>
      <c r="E128" s="3">
        <v>763</v>
      </c>
      <c r="F128" s="3">
        <v>782</v>
      </c>
      <c r="G128" s="3">
        <v>782</v>
      </c>
      <c r="H128" s="69">
        <v>782</v>
      </c>
    </row>
    <row r="129" spans="2:8" x14ac:dyDescent="0.3">
      <c r="B129" s="57" t="s">
        <v>393</v>
      </c>
      <c r="C129" s="1" t="s">
        <v>155</v>
      </c>
      <c r="D129" s="1" t="str">
        <f>UPPER(LEFT(Allocs[[#This Row],[Area]],3))</f>
        <v>STA</v>
      </c>
      <c r="E129" s="3">
        <v>1686</v>
      </c>
      <c r="F129" s="3">
        <v>1716</v>
      </c>
      <c r="G129" s="3">
        <v>1716</v>
      </c>
      <c r="H129" s="69">
        <v>1716</v>
      </c>
    </row>
    <row r="130" spans="2:8" x14ac:dyDescent="0.3">
      <c r="B130" s="57" t="s">
        <v>393</v>
      </c>
      <c r="C130" s="1" t="s">
        <v>156</v>
      </c>
      <c r="D130" s="1" t="str">
        <f>UPPER(LEFT(Allocs[[#This Row],[Area]],3))</f>
        <v>STO</v>
      </c>
      <c r="E130" s="3">
        <v>928</v>
      </c>
      <c r="F130" s="3">
        <v>935</v>
      </c>
      <c r="G130" s="3">
        <v>935</v>
      </c>
      <c r="H130" s="69">
        <v>935</v>
      </c>
    </row>
    <row r="131" spans="2:8" x14ac:dyDescent="0.3">
      <c r="B131" s="57" t="s">
        <v>393</v>
      </c>
      <c r="C131" s="1" t="s">
        <v>157</v>
      </c>
      <c r="D131" s="1" t="s">
        <v>344</v>
      </c>
      <c r="E131" s="3">
        <v>808</v>
      </c>
      <c r="F131" s="57" t="s">
        <v>434</v>
      </c>
      <c r="G131" s="57" t="s">
        <v>434</v>
      </c>
      <c r="H131" s="69" t="s">
        <v>434</v>
      </c>
    </row>
    <row r="132" spans="2:8" x14ac:dyDescent="0.3">
      <c r="B132" s="57" t="s">
        <v>393</v>
      </c>
      <c r="C132" s="1" t="s">
        <v>158</v>
      </c>
      <c r="D132" s="1" t="s">
        <v>345</v>
      </c>
      <c r="E132" s="3">
        <v>914</v>
      </c>
      <c r="F132" s="3">
        <v>957</v>
      </c>
      <c r="G132" s="3">
        <v>957</v>
      </c>
      <c r="H132" s="69">
        <v>957</v>
      </c>
    </row>
    <row r="133" spans="2:8" x14ac:dyDescent="0.3">
      <c r="B133" s="57" t="s">
        <v>393</v>
      </c>
      <c r="C133" s="1" t="s">
        <v>159</v>
      </c>
      <c r="D133" s="1" t="str">
        <f>UPPER(LEFT(Allocs[[#This Row],[Area]],3))</f>
        <v>SUF</v>
      </c>
      <c r="E133" s="3">
        <v>1482</v>
      </c>
      <c r="F133" s="3">
        <v>1516</v>
      </c>
      <c r="G133" s="3">
        <v>1516</v>
      </c>
      <c r="H133" s="69">
        <v>1516</v>
      </c>
    </row>
    <row r="134" spans="2:8" x14ac:dyDescent="0.3">
      <c r="B134" s="57" t="s">
        <v>393</v>
      </c>
      <c r="C134" s="1" t="s">
        <v>160</v>
      </c>
      <c r="D134" s="1" t="str">
        <f>UPPER(LEFT(Allocs[[#This Row],[Area]],3))</f>
        <v>SUN</v>
      </c>
      <c r="E134" s="3">
        <v>894</v>
      </c>
      <c r="F134" s="3">
        <v>931</v>
      </c>
      <c r="G134" s="3">
        <v>931</v>
      </c>
      <c r="H134" s="69">
        <v>931</v>
      </c>
    </row>
    <row r="135" spans="2:8" x14ac:dyDescent="0.3">
      <c r="B135" s="57" t="s">
        <v>393</v>
      </c>
      <c r="C135" s="1" t="s">
        <v>161</v>
      </c>
      <c r="D135" s="1" t="str">
        <f>UPPER(LEFT(Allocs[[#This Row],[Area]],3))</f>
        <v>SUR</v>
      </c>
      <c r="E135" s="3">
        <v>2055</v>
      </c>
      <c r="F135" s="3">
        <v>2019</v>
      </c>
      <c r="G135" s="3">
        <v>2019</v>
      </c>
      <c r="H135" s="69">
        <v>2019</v>
      </c>
    </row>
    <row r="136" spans="2:8" x14ac:dyDescent="0.3">
      <c r="B136" s="57" t="s">
        <v>393</v>
      </c>
      <c r="C136" s="1" t="s">
        <v>162</v>
      </c>
      <c r="D136" s="1" t="str">
        <f>UPPER(LEFT(Allocs[[#This Row],[Area]],3))</f>
        <v>SUT</v>
      </c>
      <c r="E136" s="3">
        <v>863</v>
      </c>
      <c r="F136" s="3">
        <v>863</v>
      </c>
      <c r="G136" s="3">
        <v>863</v>
      </c>
      <c r="H136" s="69">
        <v>863</v>
      </c>
    </row>
    <row r="137" spans="2:8" x14ac:dyDescent="0.3">
      <c r="B137" s="57" t="s">
        <v>393</v>
      </c>
      <c r="C137" s="1" t="s">
        <v>163</v>
      </c>
      <c r="D137" s="1" t="str">
        <f>UPPER(LEFT(Allocs[[#This Row],[Area]],3))</f>
        <v>SWI</v>
      </c>
      <c r="E137" s="3">
        <v>857</v>
      </c>
      <c r="F137" s="3">
        <v>864</v>
      </c>
      <c r="G137" s="3">
        <v>864</v>
      </c>
      <c r="H137" s="69">
        <v>864</v>
      </c>
    </row>
    <row r="138" spans="2:8" x14ac:dyDescent="0.3">
      <c r="B138" s="57" t="s">
        <v>393</v>
      </c>
      <c r="C138" s="1" t="s">
        <v>164</v>
      </c>
      <c r="D138" s="1" t="str">
        <f>UPPER(LEFT(Allocs[[#This Row],[Area]],3))</f>
        <v>TAM</v>
      </c>
      <c r="E138" s="3">
        <v>879</v>
      </c>
      <c r="F138" s="3">
        <v>911</v>
      </c>
      <c r="G138" s="3">
        <v>911</v>
      </c>
      <c r="H138" s="69">
        <v>911</v>
      </c>
    </row>
    <row r="139" spans="2:8" x14ac:dyDescent="0.3">
      <c r="B139" s="57" t="s">
        <v>393</v>
      </c>
      <c r="C139" s="56" t="s">
        <v>421</v>
      </c>
      <c r="D139" s="56" t="s">
        <v>425</v>
      </c>
      <c r="E139" s="3"/>
      <c r="F139" s="3">
        <v>1508</v>
      </c>
      <c r="G139" s="3">
        <v>1508</v>
      </c>
      <c r="H139" s="69">
        <v>1508</v>
      </c>
    </row>
    <row r="140" spans="2:8" x14ac:dyDescent="0.3">
      <c r="B140" s="57" t="s">
        <v>393</v>
      </c>
      <c r="C140" s="1" t="s">
        <v>165</v>
      </c>
      <c r="D140" s="1" t="str">
        <f>UPPER(LEFT(Allocs[[#This Row],[Area]],3))</f>
        <v>TEL</v>
      </c>
      <c r="E140" s="3">
        <v>799</v>
      </c>
      <c r="F140" s="3">
        <v>826</v>
      </c>
      <c r="G140" s="3">
        <v>826</v>
      </c>
      <c r="H140" s="69">
        <v>826</v>
      </c>
    </row>
    <row r="141" spans="2:8" x14ac:dyDescent="0.3">
      <c r="B141" s="57" t="s">
        <v>393</v>
      </c>
      <c r="C141" s="1" t="s">
        <v>166</v>
      </c>
      <c r="D141" s="1" t="str">
        <f>UPPER(LEFT(Allocs[[#This Row],[Area]],3))</f>
        <v>THU</v>
      </c>
      <c r="E141" s="3">
        <v>801</v>
      </c>
      <c r="F141" s="3">
        <v>815</v>
      </c>
      <c r="G141" s="3">
        <v>815</v>
      </c>
      <c r="H141" s="69">
        <v>815</v>
      </c>
    </row>
    <row r="142" spans="2:8" x14ac:dyDescent="0.3">
      <c r="B142" s="57" t="s">
        <v>393</v>
      </c>
      <c r="C142" s="1" t="s">
        <v>167</v>
      </c>
      <c r="D142" s="1" t="str">
        <f>UPPER(LEFT(Allocs[[#This Row],[Area]],3))</f>
        <v>TOR</v>
      </c>
      <c r="E142" s="3">
        <v>690</v>
      </c>
      <c r="F142" s="3">
        <v>702</v>
      </c>
      <c r="G142" s="3">
        <v>702</v>
      </c>
      <c r="H142" s="69">
        <v>702</v>
      </c>
    </row>
    <row r="143" spans="2:8" x14ac:dyDescent="0.3">
      <c r="B143" s="57" t="s">
        <v>393</v>
      </c>
      <c r="C143" s="1" t="s">
        <v>168</v>
      </c>
      <c r="D143" s="1" t="str">
        <f>UPPER(LEFT(Allocs[[#This Row],[Area]],3))</f>
        <v>TOW</v>
      </c>
      <c r="E143" s="3">
        <v>922</v>
      </c>
      <c r="F143" s="57" t="s">
        <v>434</v>
      </c>
      <c r="G143" s="57" t="s">
        <v>434</v>
      </c>
      <c r="H143" s="69" t="s">
        <v>434</v>
      </c>
    </row>
    <row r="144" spans="2:8" x14ac:dyDescent="0.3">
      <c r="B144" s="57" t="s">
        <v>393</v>
      </c>
      <c r="C144" s="56" t="s">
        <v>422</v>
      </c>
      <c r="D144" s="1" t="str">
        <f>UPPER(LEFT(Allocs[[#This Row],[Area]],3))</f>
        <v>TOW</v>
      </c>
      <c r="E144" s="3"/>
      <c r="F144" s="3">
        <v>978</v>
      </c>
      <c r="G144" s="3">
        <v>978</v>
      </c>
      <c r="H144" s="69">
        <v>978</v>
      </c>
    </row>
    <row r="145" spans="2:8" x14ac:dyDescent="0.3">
      <c r="B145" s="57" t="s">
        <v>393</v>
      </c>
      <c r="C145" s="1" t="s">
        <v>169</v>
      </c>
      <c r="D145" s="1" t="str">
        <f>UPPER(LEFT(Allocs[[#This Row],[Area]],3))</f>
        <v>TRA</v>
      </c>
      <c r="E145" s="3">
        <v>909</v>
      </c>
      <c r="F145" s="3">
        <v>899</v>
      </c>
      <c r="G145" s="3">
        <v>899</v>
      </c>
      <c r="H145" s="69">
        <v>899</v>
      </c>
    </row>
    <row r="146" spans="2:8" x14ac:dyDescent="0.3">
      <c r="B146" s="57" t="s">
        <v>393</v>
      </c>
      <c r="C146" s="56" t="s">
        <v>423</v>
      </c>
      <c r="D146" s="1" t="str">
        <f>UPPER(LEFT(Allocs[[#This Row],[Area]],3))</f>
        <v>TRI</v>
      </c>
      <c r="E146" s="3"/>
      <c r="F146" s="3">
        <v>2045</v>
      </c>
      <c r="G146" s="3">
        <v>2045</v>
      </c>
      <c r="H146" s="69">
        <v>2045</v>
      </c>
    </row>
    <row r="147" spans="2:8" x14ac:dyDescent="0.3">
      <c r="B147" s="57" t="s">
        <v>393</v>
      </c>
      <c r="C147" s="1" t="s">
        <v>170</v>
      </c>
      <c r="D147" s="1" t="str">
        <f>UPPER(LEFT(Allocs[[#This Row],[Area]],3))</f>
        <v>WAK</v>
      </c>
      <c r="E147" s="3">
        <v>1018</v>
      </c>
      <c r="F147" s="3">
        <v>1050</v>
      </c>
      <c r="G147" s="3">
        <v>1050</v>
      </c>
      <c r="H147" s="69">
        <v>1050</v>
      </c>
    </row>
    <row r="148" spans="2:8" x14ac:dyDescent="0.3">
      <c r="B148" s="57" t="s">
        <v>393</v>
      </c>
      <c r="C148" s="1" t="s">
        <v>171</v>
      </c>
      <c r="D148" s="1" t="s">
        <v>346</v>
      </c>
      <c r="E148" s="3">
        <v>991</v>
      </c>
      <c r="F148" s="3">
        <v>1057</v>
      </c>
      <c r="G148" s="3">
        <v>1057</v>
      </c>
      <c r="H148" s="69">
        <v>1057</v>
      </c>
    </row>
    <row r="149" spans="2:8" x14ac:dyDescent="0.3">
      <c r="B149" s="57" t="s">
        <v>393</v>
      </c>
      <c r="C149" s="1" t="s">
        <v>172</v>
      </c>
      <c r="D149" s="1" t="s">
        <v>347</v>
      </c>
      <c r="E149" s="3">
        <v>903</v>
      </c>
      <c r="F149" s="3">
        <v>922</v>
      </c>
      <c r="G149" s="3">
        <v>922</v>
      </c>
      <c r="H149" s="69">
        <v>922</v>
      </c>
    </row>
    <row r="150" spans="2:8" x14ac:dyDescent="0.3">
      <c r="B150" s="57" t="s">
        <v>393</v>
      </c>
      <c r="C150" s="1" t="s">
        <v>173</v>
      </c>
      <c r="D150" s="1" t="str">
        <f>UPPER(LEFT(Allocs[[#This Row],[Area]],3))</f>
        <v>WAN</v>
      </c>
      <c r="E150" s="3">
        <v>803</v>
      </c>
      <c r="F150" s="3">
        <v>816</v>
      </c>
      <c r="G150" s="3">
        <v>816</v>
      </c>
      <c r="H150" s="69">
        <v>816</v>
      </c>
    </row>
    <row r="151" spans="2:8" x14ac:dyDescent="0.3">
      <c r="B151" s="57" t="s">
        <v>393</v>
      </c>
      <c r="C151" s="1" t="s">
        <v>174</v>
      </c>
      <c r="D151" s="1" t="str">
        <f>UPPER(LEFT(Allocs[[#This Row],[Area]],3))</f>
        <v>WAR</v>
      </c>
      <c r="E151" s="3">
        <v>820</v>
      </c>
      <c r="F151" s="57" t="s">
        <v>434</v>
      </c>
      <c r="G151" s="57" t="s">
        <v>434</v>
      </c>
      <c r="H151" s="69" t="s">
        <v>434</v>
      </c>
    </row>
    <row r="152" spans="2:8" x14ac:dyDescent="0.3">
      <c r="B152" s="57" t="s">
        <v>393</v>
      </c>
      <c r="C152" s="1" t="s">
        <v>175</v>
      </c>
      <c r="D152" s="1" t="s">
        <v>348</v>
      </c>
      <c r="E152" s="3">
        <v>1324</v>
      </c>
      <c r="F152" s="3">
        <v>1361</v>
      </c>
      <c r="G152" s="3">
        <v>1361</v>
      </c>
      <c r="H152" s="69">
        <v>1361</v>
      </c>
    </row>
    <row r="153" spans="2:8" x14ac:dyDescent="0.3">
      <c r="B153" s="57" t="s">
        <v>393</v>
      </c>
      <c r="C153" s="1" t="s">
        <v>176</v>
      </c>
      <c r="D153" s="1" t="s">
        <v>349</v>
      </c>
      <c r="E153" s="3">
        <v>746</v>
      </c>
      <c r="F153" s="57" t="s">
        <v>434</v>
      </c>
      <c r="G153" s="57" t="s">
        <v>434</v>
      </c>
      <c r="H153" s="69" t="s">
        <v>434</v>
      </c>
    </row>
    <row r="154" spans="2:8" x14ac:dyDescent="0.3">
      <c r="B154" s="57" t="s">
        <v>393</v>
      </c>
      <c r="C154" s="1" t="s">
        <v>177</v>
      </c>
      <c r="D154" s="1" t="s">
        <v>350</v>
      </c>
      <c r="E154" s="3">
        <v>1642</v>
      </c>
      <c r="F154" s="3">
        <v>1637</v>
      </c>
      <c r="G154" s="3">
        <v>1637</v>
      </c>
      <c r="H154" s="69">
        <v>1637</v>
      </c>
    </row>
    <row r="155" spans="2:8" x14ac:dyDescent="0.3">
      <c r="B155" s="57" t="s">
        <v>393</v>
      </c>
      <c r="C155" s="1" t="s">
        <v>178</v>
      </c>
      <c r="D155" s="1" t="str">
        <f>UPPER(LEFT(Allocs[[#This Row],[Area]],3))</f>
        <v>WES</v>
      </c>
      <c r="E155" s="3">
        <v>698</v>
      </c>
      <c r="F155" s="57" t="s">
        <v>434</v>
      </c>
      <c r="G155" s="57" t="s">
        <v>434</v>
      </c>
      <c r="H155" s="69" t="s">
        <v>434</v>
      </c>
    </row>
    <row r="156" spans="2:8" x14ac:dyDescent="0.3">
      <c r="B156" s="57" t="s">
        <v>393</v>
      </c>
      <c r="C156" s="1" t="s">
        <v>380</v>
      </c>
      <c r="D156" s="1" t="s">
        <v>381</v>
      </c>
      <c r="E156" s="3"/>
      <c r="F156" s="3">
        <v>796</v>
      </c>
      <c r="G156" s="3">
        <v>796</v>
      </c>
      <c r="H156" s="69">
        <v>796</v>
      </c>
    </row>
    <row r="157" spans="2:8" x14ac:dyDescent="0.3">
      <c r="B157" s="57" t="s">
        <v>393</v>
      </c>
      <c r="C157" s="1" t="s">
        <v>179</v>
      </c>
      <c r="D157" s="1" t="str">
        <f>UPPER(LEFT(Allocs[[#This Row],[Area]],3))</f>
        <v>WIG</v>
      </c>
      <c r="E157" s="3">
        <v>980</v>
      </c>
      <c r="F157" s="3">
        <v>1013</v>
      </c>
      <c r="G157" s="3">
        <v>1013</v>
      </c>
      <c r="H157" s="69">
        <v>1013</v>
      </c>
    </row>
    <row r="158" spans="2:8" x14ac:dyDescent="0.3">
      <c r="B158" s="57" t="s">
        <v>393</v>
      </c>
      <c r="C158" s="1" t="s">
        <v>180</v>
      </c>
      <c r="D158" s="1" t="str">
        <f>UPPER(LEFT(Allocs[[#This Row],[Area]],3))</f>
        <v>WIL</v>
      </c>
      <c r="E158" s="3">
        <v>1168</v>
      </c>
      <c r="F158" s="3">
        <v>1163</v>
      </c>
      <c r="G158" s="3">
        <v>1163</v>
      </c>
      <c r="H158" s="69">
        <v>1163</v>
      </c>
    </row>
    <row r="159" spans="2:8" x14ac:dyDescent="0.3">
      <c r="B159" s="57" t="s">
        <v>393</v>
      </c>
      <c r="C159" s="1" t="s">
        <v>181</v>
      </c>
      <c r="D159" s="1" t="str">
        <f>UPPER(LEFT(Allocs[[#This Row],[Area]],3))</f>
        <v>WIN</v>
      </c>
      <c r="E159" s="3">
        <v>709</v>
      </c>
      <c r="F159" s="57" t="s">
        <v>434</v>
      </c>
      <c r="G159" s="57" t="s">
        <v>434</v>
      </c>
      <c r="H159" s="69" t="s">
        <v>434</v>
      </c>
    </row>
    <row r="160" spans="2:8" x14ac:dyDescent="0.3">
      <c r="B160" s="57" t="s">
        <v>393</v>
      </c>
      <c r="C160" s="1" t="s">
        <v>182</v>
      </c>
      <c r="D160" s="1" t="str">
        <f>UPPER(LEFT(Allocs[[#This Row],[Area]],3))</f>
        <v>WIR</v>
      </c>
      <c r="E160" s="3">
        <v>977</v>
      </c>
      <c r="F160" s="3">
        <v>1017</v>
      </c>
      <c r="G160" s="3">
        <v>1017</v>
      </c>
      <c r="H160" s="69">
        <v>1017</v>
      </c>
    </row>
    <row r="161" spans="2:8" x14ac:dyDescent="0.3">
      <c r="B161" s="57" t="s">
        <v>393</v>
      </c>
      <c r="C161" s="1" t="s">
        <v>183</v>
      </c>
      <c r="D161" s="1" t="str">
        <f>UPPER(LEFT(Allocs[[#This Row],[Area]],3))</f>
        <v>WOK</v>
      </c>
      <c r="E161" s="3">
        <v>770</v>
      </c>
      <c r="F161" s="57" t="s">
        <v>434</v>
      </c>
      <c r="G161" s="57" t="s">
        <v>434</v>
      </c>
      <c r="H161" s="69" t="s">
        <v>434</v>
      </c>
    </row>
    <row r="162" spans="2:8" x14ac:dyDescent="0.3">
      <c r="B162" s="57" t="s">
        <v>393</v>
      </c>
      <c r="C162" s="1" t="s">
        <v>184</v>
      </c>
      <c r="D162" s="1" t="str">
        <f>UPPER(LEFT(Allocs[[#This Row],[Area]],3))</f>
        <v>WOL</v>
      </c>
      <c r="E162" s="3">
        <v>953</v>
      </c>
      <c r="F162" s="3">
        <v>1036</v>
      </c>
      <c r="G162" s="3">
        <v>1036</v>
      </c>
      <c r="H162" s="69">
        <v>1036</v>
      </c>
    </row>
    <row r="163" spans="2:8" x14ac:dyDescent="0.3">
      <c r="B163" s="57" t="s">
        <v>393</v>
      </c>
      <c r="C163" s="1" t="s">
        <v>185</v>
      </c>
      <c r="D163" s="1" t="str">
        <f>UPPER(LEFT(Allocs[[#This Row],[Area]],3))</f>
        <v>WOR</v>
      </c>
      <c r="E163" s="3">
        <v>1290</v>
      </c>
      <c r="F163" s="3">
        <v>1301</v>
      </c>
      <c r="G163" s="3">
        <v>1301</v>
      </c>
      <c r="H163" s="69">
        <v>1301</v>
      </c>
    </row>
    <row r="164" spans="2:8" x14ac:dyDescent="0.3">
      <c r="B164" s="57" t="s">
        <v>393</v>
      </c>
      <c r="C164" s="1" t="s">
        <v>186</v>
      </c>
      <c r="D164" s="1" t="s">
        <v>351</v>
      </c>
      <c r="E164" s="3">
        <v>740</v>
      </c>
      <c r="F164" s="3">
        <v>736</v>
      </c>
      <c r="G164" s="3">
        <v>736</v>
      </c>
      <c r="H164" s="69">
        <v>736</v>
      </c>
    </row>
    <row r="165" spans="2:8" x14ac:dyDescent="0.3">
      <c r="B165" s="57" t="s">
        <v>396</v>
      </c>
      <c r="C165" s="1" t="s">
        <v>187</v>
      </c>
      <c r="D165" s="1" t="str">
        <f>UPPER(LEFT(Allocs[[#This Row],[Area]],3))</f>
        <v>GUE</v>
      </c>
      <c r="E165" s="3">
        <v>591</v>
      </c>
      <c r="F165" s="3">
        <v>579</v>
      </c>
      <c r="G165" s="3">
        <v>579</v>
      </c>
      <c r="H165" s="69">
        <v>579</v>
      </c>
    </row>
    <row r="166" spans="2:8" x14ac:dyDescent="0.3">
      <c r="B166" s="57" t="s">
        <v>396</v>
      </c>
      <c r="C166" s="1" t="s">
        <v>189</v>
      </c>
      <c r="D166" s="1" t="s">
        <v>352</v>
      </c>
      <c r="E166" s="3">
        <v>581</v>
      </c>
      <c r="F166" s="3">
        <v>594</v>
      </c>
      <c r="G166" s="3">
        <v>594</v>
      </c>
      <c r="H166" s="69">
        <v>594</v>
      </c>
    </row>
    <row r="167" spans="2:8" x14ac:dyDescent="0.3">
      <c r="B167" s="57" t="s">
        <v>396</v>
      </c>
      <c r="C167" s="1" t="s">
        <v>188</v>
      </c>
      <c r="D167" s="1" t="str">
        <f>UPPER(LEFT(Allocs[[#This Row],[Area]],3))</f>
        <v>JER</v>
      </c>
      <c r="E167" s="3">
        <v>657</v>
      </c>
      <c r="F167" s="3">
        <v>649</v>
      </c>
      <c r="G167" s="3">
        <v>649</v>
      </c>
      <c r="H167" s="69">
        <v>649</v>
      </c>
    </row>
    <row r="168" spans="2:8" x14ac:dyDescent="0.3">
      <c r="B168" s="57" t="s">
        <v>430</v>
      </c>
      <c r="C168" s="56" t="s">
        <v>411</v>
      </c>
      <c r="D168" s="1" t="s">
        <v>353</v>
      </c>
      <c r="E168" s="3">
        <v>4160</v>
      </c>
      <c r="F168" s="3">
        <v>4164</v>
      </c>
      <c r="G168" s="3">
        <v>4164</v>
      </c>
      <c r="H168" s="69">
        <v>4164</v>
      </c>
    </row>
    <row r="169" spans="2:8" x14ac:dyDescent="0.3">
      <c r="B169" s="57" t="s">
        <v>394</v>
      </c>
      <c r="C169" s="1" t="s">
        <v>190</v>
      </c>
      <c r="D169" s="1" t="s">
        <v>355</v>
      </c>
      <c r="E169" s="3">
        <v>751</v>
      </c>
      <c r="F169" s="3">
        <v>764</v>
      </c>
      <c r="G169" s="3">
        <v>764</v>
      </c>
      <c r="H169" s="69">
        <v>764</v>
      </c>
    </row>
    <row r="170" spans="2:8" x14ac:dyDescent="0.3">
      <c r="B170" s="57" t="s">
        <v>394</v>
      </c>
      <c r="C170" s="1" t="s">
        <v>191</v>
      </c>
      <c r="D170" s="1" t="s">
        <v>354</v>
      </c>
      <c r="E170" s="3">
        <v>873</v>
      </c>
      <c r="F170" s="3">
        <v>839</v>
      </c>
      <c r="G170" s="3">
        <v>839</v>
      </c>
      <c r="H170" s="69">
        <v>839</v>
      </c>
    </row>
    <row r="171" spans="2:8" x14ac:dyDescent="0.3">
      <c r="B171" s="57" t="s">
        <v>394</v>
      </c>
      <c r="C171" s="1" t="s">
        <v>192</v>
      </c>
      <c r="D171" s="1" t="str">
        <f>UPPER(LEFT(Allocs[[#This Row],[Area]],3))</f>
        <v>ANG</v>
      </c>
      <c r="E171" s="3">
        <v>657</v>
      </c>
      <c r="F171" s="3">
        <v>654</v>
      </c>
      <c r="G171" s="3">
        <v>654</v>
      </c>
      <c r="H171" s="69">
        <v>654</v>
      </c>
    </row>
    <row r="172" spans="2:8" x14ac:dyDescent="0.3">
      <c r="B172" s="57" t="s">
        <v>394</v>
      </c>
      <c r="C172" s="1" t="s">
        <v>193</v>
      </c>
      <c r="D172" s="1" t="str">
        <f>UPPER(LEFT(Allocs[[#This Row],[Area]],3))</f>
        <v>ARG</v>
      </c>
      <c r="E172" s="3">
        <v>604</v>
      </c>
      <c r="F172" s="3">
        <v>602</v>
      </c>
      <c r="G172" s="3">
        <v>602</v>
      </c>
      <c r="H172" s="69">
        <v>602</v>
      </c>
    </row>
    <row r="173" spans="2:8" x14ac:dyDescent="0.3">
      <c r="B173" s="57" t="s">
        <v>394</v>
      </c>
      <c r="C173" s="1" t="s">
        <v>194</v>
      </c>
      <c r="D173" s="1" t="s">
        <v>384</v>
      </c>
      <c r="E173" s="3">
        <v>1043</v>
      </c>
      <c r="F173" s="3">
        <v>1052</v>
      </c>
      <c r="G173" s="3">
        <v>1052</v>
      </c>
      <c r="H173" s="69">
        <v>1052</v>
      </c>
    </row>
    <row r="174" spans="2:8" x14ac:dyDescent="0.3">
      <c r="B174" s="57" t="s">
        <v>394</v>
      </c>
      <c r="C174" s="1" t="s">
        <v>195</v>
      </c>
      <c r="D174" s="1" t="str">
        <f>UPPER(LEFT(Allocs[[#This Row],[Area]],3))</f>
        <v>CLA</v>
      </c>
      <c r="E174" s="3">
        <v>571</v>
      </c>
      <c r="F174" s="3">
        <v>581</v>
      </c>
      <c r="G174" s="3">
        <v>581</v>
      </c>
      <c r="H174" s="69">
        <v>581</v>
      </c>
    </row>
    <row r="175" spans="2:8" x14ac:dyDescent="0.3">
      <c r="B175" s="57" t="s">
        <v>394</v>
      </c>
      <c r="C175" s="1" t="s">
        <v>196</v>
      </c>
      <c r="D175" s="1" t="str">
        <f>UPPER(LEFT(Allocs[[#This Row],[Area]],3))</f>
        <v>DUM</v>
      </c>
      <c r="E175" s="3">
        <v>695</v>
      </c>
      <c r="F175" s="3">
        <v>693</v>
      </c>
      <c r="G175" s="3">
        <v>693</v>
      </c>
      <c r="H175" s="69">
        <v>693</v>
      </c>
    </row>
    <row r="176" spans="2:8" x14ac:dyDescent="0.3">
      <c r="B176" s="57" t="s">
        <v>394</v>
      </c>
      <c r="C176" s="1" t="s">
        <v>197</v>
      </c>
      <c r="D176" s="1" t="str">
        <f>UPPER(LEFT(Allocs[[#This Row],[Area]],3))</f>
        <v>DUN</v>
      </c>
      <c r="E176" s="3">
        <v>696</v>
      </c>
      <c r="F176" s="3">
        <v>741</v>
      </c>
      <c r="G176" s="3">
        <v>741</v>
      </c>
      <c r="H176" s="69">
        <v>741</v>
      </c>
    </row>
    <row r="177" spans="2:8" x14ac:dyDescent="0.3">
      <c r="B177" s="57" t="s">
        <v>394</v>
      </c>
      <c r="C177" s="1" t="s">
        <v>198</v>
      </c>
      <c r="D177" s="1" t="s">
        <v>356</v>
      </c>
      <c r="E177" s="3">
        <v>672</v>
      </c>
      <c r="F177" s="3">
        <v>700</v>
      </c>
      <c r="G177" s="3">
        <v>700</v>
      </c>
      <c r="H177" s="69">
        <v>700</v>
      </c>
    </row>
    <row r="178" spans="2:8" x14ac:dyDescent="0.3">
      <c r="B178" s="57" t="s">
        <v>394</v>
      </c>
      <c r="C178" s="1" t="s">
        <v>199</v>
      </c>
      <c r="D178" s="1" t="s">
        <v>357</v>
      </c>
      <c r="E178" s="3">
        <v>679</v>
      </c>
      <c r="F178" s="3">
        <v>671</v>
      </c>
      <c r="G178" s="3">
        <v>671</v>
      </c>
      <c r="H178" s="69">
        <v>671</v>
      </c>
    </row>
    <row r="179" spans="2:8" x14ac:dyDescent="0.3">
      <c r="B179" s="57" t="s">
        <v>394</v>
      </c>
      <c r="C179" s="1" t="s">
        <v>200</v>
      </c>
      <c r="D179" s="1" t="s">
        <v>358</v>
      </c>
      <c r="E179" s="3">
        <v>657</v>
      </c>
      <c r="F179" s="3">
        <v>658</v>
      </c>
      <c r="G179" s="3">
        <v>658</v>
      </c>
      <c r="H179" s="69">
        <v>658</v>
      </c>
    </row>
    <row r="180" spans="2:8" x14ac:dyDescent="0.3">
      <c r="B180" s="57" t="s">
        <v>394</v>
      </c>
      <c r="C180" s="1" t="s">
        <v>201</v>
      </c>
      <c r="D180" s="1" t="s">
        <v>359</v>
      </c>
      <c r="E180" s="3">
        <v>680</v>
      </c>
      <c r="F180" s="3">
        <v>667</v>
      </c>
      <c r="G180" s="3">
        <v>667</v>
      </c>
      <c r="H180" s="69">
        <v>667</v>
      </c>
    </row>
    <row r="181" spans="2:8" x14ac:dyDescent="0.3">
      <c r="B181" s="57" t="s">
        <v>394</v>
      </c>
      <c r="C181" s="1" t="s">
        <v>202</v>
      </c>
      <c r="D181" s="1" t="str">
        <f>UPPER(LEFT(Allocs[[#This Row],[Area]],3))</f>
        <v>FAL</v>
      </c>
      <c r="E181" s="3">
        <v>728</v>
      </c>
      <c r="F181" s="3">
        <v>740</v>
      </c>
      <c r="G181" s="3">
        <v>740</v>
      </c>
      <c r="H181" s="69">
        <v>740</v>
      </c>
    </row>
    <row r="182" spans="2:8" x14ac:dyDescent="0.3">
      <c r="B182" s="57" t="s">
        <v>394</v>
      </c>
      <c r="C182" s="1" t="s">
        <v>203</v>
      </c>
      <c r="D182" s="1" t="str">
        <f>UPPER(LEFT(Allocs[[#This Row],[Area]],3))</f>
        <v>FIF</v>
      </c>
      <c r="E182" s="3">
        <v>1026</v>
      </c>
      <c r="F182" s="3">
        <v>1060</v>
      </c>
      <c r="G182" s="3">
        <v>1060</v>
      </c>
      <c r="H182" s="69">
        <v>1060</v>
      </c>
    </row>
    <row r="183" spans="2:8" x14ac:dyDescent="0.3">
      <c r="B183" s="57" t="s">
        <v>394</v>
      </c>
      <c r="C183" s="1" t="s">
        <v>204</v>
      </c>
      <c r="D183" s="1" t="str">
        <f>UPPER(LEFT(Allocs[[#This Row],[Area]],3))</f>
        <v>GLA</v>
      </c>
      <c r="E183" s="3">
        <v>1271</v>
      </c>
      <c r="F183" s="3">
        <v>1460</v>
      </c>
      <c r="G183" s="3">
        <v>1460</v>
      </c>
      <c r="H183" s="69">
        <v>1460</v>
      </c>
    </row>
    <row r="184" spans="2:8" x14ac:dyDescent="0.3">
      <c r="B184" s="57" t="s">
        <v>394</v>
      </c>
      <c r="C184" s="1" t="s">
        <v>205</v>
      </c>
      <c r="D184" s="1" t="str">
        <f>UPPER(LEFT(Allocs[[#This Row],[Area]],3))</f>
        <v>HIG</v>
      </c>
      <c r="E184" s="3">
        <v>819</v>
      </c>
      <c r="F184" s="3">
        <v>809</v>
      </c>
      <c r="G184" s="3">
        <v>809</v>
      </c>
      <c r="H184" s="69">
        <v>809</v>
      </c>
    </row>
    <row r="185" spans="2:8" x14ac:dyDescent="0.3">
      <c r="B185" s="57" t="s">
        <v>394</v>
      </c>
      <c r="C185" s="1" t="s">
        <v>206</v>
      </c>
      <c r="D185" s="1" t="str">
        <f>UPPER(LEFT(Allocs[[#This Row],[Area]],3))</f>
        <v>INV</v>
      </c>
      <c r="E185" s="3">
        <v>604</v>
      </c>
      <c r="F185" s="3">
        <v>626</v>
      </c>
      <c r="G185" s="3">
        <v>626</v>
      </c>
      <c r="H185" s="69">
        <v>626</v>
      </c>
    </row>
    <row r="186" spans="2:8" x14ac:dyDescent="0.3">
      <c r="B186" s="57" t="s">
        <v>394</v>
      </c>
      <c r="C186" s="1" t="s">
        <v>207</v>
      </c>
      <c r="D186" s="1" t="s">
        <v>373</v>
      </c>
      <c r="E186" s="3">
        <v>645</v>
      </c>
      <c r="F186" s="3">
        <v>654</v>
      </c>
      <c r="G186" s="3">
        <v>654</v>
      </c>
      <c r="H186" s="69">
        <v>654</v>
      </c>
    </row>
    <row r="187" spans="2:8" x14ac:dyDescent="0.3">
      <c r="B187" s="57" t="s">
        <v>394</v>
      </c>
      <c r="C187" s="1" t="s">
        <v>208</v>
      </c>
      <c r="D187" s="1" t="str">
        <f>UPPER(LEFT(Allocs[[#This Row],[Area]],3))</f>
        <v>MOR</v>
      </c>
      <c r="E187" s="3">
        <v>626</v>
      </c>
      <c r="F187" s="3">
        <v>615</v>
      </c>
      <c r="G187" s="3">
        <v>615</v>
      </c>
      <c r="H187" s="69">
        <v>615</v>
      </c>
    </row>
    <row r="188" spans="2:8" x14ac:dyDescent="0.3">
      <c r="B188" s="57" t="s">
        <v>394</v>
      </c>
      <c r="C188" s="1" t="s">
        <v>209</v>
      </c>
      <c r="D188" s="1" t="s">
        <v>360</v>
      </c>
      <c r="E188" s="3">
        <v>534</v>
      </c>
      <c r="F188" s="3">
        <v>530</v>
      </c>
      <c r="G188" s="3">
        <v>530</v>
      </c>
      <c r="H188" s="69">
        <v>530</v>
      </c>
    </row>
    <row r="189" spans="2:8" x14ac:dyDescent="0.3">
      <c r="B189" s="57" t="s">
        <v>394</v>
      </c>
      <c r="C189" s="1" t="s">
        <v>210</v>
      </c>
      <c r="D189" s="1" t="s">
        <v>361</v>
      </c>
      <c r="E189" s="3">
        <v>690</v>
      </c>
      <c r="F189" s="3">
        <v>733</v>
      </c>
      <c r="G189" s="3">
        <v>733</v>
      </c>
      <c r="H189" s="69">
        <v>733</v>
      </c>
    </row>
    <row r="190" spans="2:8" x14ac:dyDescent="0.3">
      <c r="B190" s="57" t="s">
        <v>394</v>
      </c>
      <c r="C190" s="1" t="s">
        <v>211</v>
      </c>
      <c r="D190" s="1" t="s">
        <v>362</v>
      </c>
      <c r="E190" s="3">
        <v>1022</v>
      </c>
      <c r="F190" s="3">
        <v>1121</v>
      </c>
      <c r="G190" s="3">
        <v>1121</v>
      </c>
      <c r="H190" s="69">
        <v>1121</v>
      </c>
    </row>
    <row r="191" spans="2:8" x14ac:dyDescent="0.3">
      <c r="B191" s="57" t="s">
        <v>394</v>
      </c>
      <c r="C191" s="1" t="s">
        <v>212</v>
      </c>
      <c r="D191" s="1" t="str">
        <f>UPPER(LEFT(Allocs[[#This Row],[Area]],3))</f>
        <v>ORK</v>
      </c>
      <c r="E191" s="3">
        <v>528</v>
      </c>
      <c r="F191" s="3">
        <v>525</v>
      </c>
      <c r="G191" s="3">
        <v>525</v>
      </c>
      <c r="H191" s="69">
        <v>525</v>
      </c>
    </row>
    <row r="192" spans="2:8" x14ac:dyDescent="0.3">
      <c r="B192" s="57" t="s">
        <v>394</v>
      </c>
      <c r="C192" s="1" t="s">
        <v>213</v>
      </c>
      <c r="D192" s="1" t="str">
        <f>UPPER(LEFT(Allocs[[#This Row],[Area]],3))</f>
        <v>PER</v>
      </c>
      <c r="E192" s="3">
        <v>686</v>
      </c>
      <c r="F192" s="3">
        <v>676</v>
      </c>
      <c r="G192" s="3">
        <v>676</v>
      </c>
      <c r="H192" s="69">
        <v>676</v>
      </c>
    </row>
    <row r="193" spans="2:8" x14ac:dyDescent="0.3">
      <c r="B193" s="57" t="s">
        <v>394</v>
      </c>
      <c r="C193" s="1" t="s">
        <v>214</v>
      </c>
      <c r="D193" s="1" t="str">
        <f>UPPER(LEFT(Allocs[[#This Row],[Area]],3))</f>
        <v>REN</v>
      </c>
      <c r="E193" s="3">
        <v>752</v>
      </c>
      <c r="F193" s="3">
        <v>781</v>
      </c>
      <c r="G193" s="3">
        <v>781</v>
      </c>
      <c r="H193" s="69">
        <v>781</v>
      </c>
    </row>
    <row r="194" spans="2:8" x14ac:dyDescent="0.3">
      <c r="B194" s="57" t="s">
        <v>394</v>
      </c>
      <c r="C194" s="1" t="s">
        <v>215</v>
      </c>
      <c r="D194" s="1" t="str">
        <f>UPPER(LEFT(Allocs[[#This Row],[Area]],3))</f>
        <v>SCO</v>
      </c>
      <c r="E194" s="3">
        <v>649</v>
      </c>
      <c r="F194" s="3">
        <v>638</v>
      </c>
      <c r="G194" s="3">
        <v>638</v>
      </c>
      <c r="H194" s="69">
        <v>638</v>
      </c>
    </row>
    <row r="195" spans="2:8" x14ac:dyDescent="0.3">
      <c r="B195" s="57" t="s">
        <v>394</v>
      </c>
      <c r="C195" s="1" t="s">
        <v>216</v>
      </c>
      <c r="D195" s="1" t="s">
        <v>374</v>
      </c>
      <c r="E195" s="3">
        <v>533</v>
      </c>
      <c r="F195" s="3">
        <v>530</v>
      </c>
      <c r="G195" s="3">
        <v>530</v>
      </c>
      <c r="H195" s="69">
        <v>530</v>
      </c>
    </row>
    <row r="196" spans="2:8" x14ac:dyDescent="0.3">
      <c r="B196" s="57" t="s">
        <v>394</v>
      </c>
      <c r="C196" s="1" t="s">
        <v>217</v>
      </c>
      <c r="D196" s="1" t="s">
        <v>363</v>
      </c>
      <c r="E196" s="3">
        <v>650</v>
      </c>
      <c r="F196" s="3">
        <v>653</v>
      </c>
      <c r="G196" s="3">
        <v>653</v>
      </c>
      <c r="H196" s="69">
        <v>653</v>
      </c>
    </row>
    <row r="197" spans="2:8" x14ac:dyDescent="0.3">
      <c r="B197" s="57" t="s">
        <v>394</v>
      </c>
      <c r="C197" s="1" t="s">
        <v>218</v>
      </c>
      <c r="D197" s="1" t="s">
        <v>364</v>
      </c>
      <c r="E197" s="3">
        <v>978</v>
      </c>
      <c r="F197" s="3">
        <v>1031</v>
      </c>
      <c r="G197" s="3">
        <v>1031</v>
      </c>
      <c r="H197" s="69">
        <v>1031</v>
      </c>
    </row>
    <row r="198" spans="2:8" x14ac:dyDescent="0.3">
      <c r="B198" s="57" t="s">
        <v>394</v>
      </c>
      <c r="C198" s="1" t="s">
        <v>219</v>
      </c>
      <c r="D198" s="1" t="str">
        <f>UPPER(LEFT(Allocs[[#This Row],[Area]],3))</f>
        <v>STI</v>
      </c>
      <c r="E198" s="3">
        <v>632</v>
      </c>
      <c r="F198" s="3">
        <v>631</v>
      </c>
      <c r="G198" s="3">
        <v>631</v>
      </c>
      <c r="H198" s="69">
        <v>631</v>
      </c>
    </row>
    <row r="199" spans="2:8" x14ac:dyDescent="0.3">
      <c r="B199" s="57" t="s">
        <v>394</v>
      </c>
      <c r="C199" s="1" t="s">
        <v>220</v>
      </c>
      <c r="D199" s="1" t="s">
        <v>365</v>
      </c>
      <c r="E199" s="3">
        <v>633</v>
      </c>
      <c r="F199" s="3">
        <v>666</v>
      </c>
      <c r="G199" s="3">
        <v>666</v>
      </c>
      <c r="H199" s="69">
        <v>666</v>
      </c>
    </row>
    <row r="200" spans="2:8" x14ac:dyDescent="0.3">
      <c r="B200" s="57" t="s">
        <v>394</v>
      </c>
      <c r="C200" s="1" t="s">
        <v>221</v>
      </c>
      <c r="D200" s="1" t="s">
        <v>366</v>
      </c>
      <c r="E200" s="3">
        <v>790</v>
      </c>
      <c r="F200" s="3">
        <v>816</v>
      </c>
      <c r="G200" s="3">
        <v>816</v>
      </c>
      <c r="H200" s="69">
        <v>816</v>
      </c>
    </row>
    <row r="201" spans="2:8" x14ac:dyDescent="0.3">
      <c r="B201" s="57" t="s">
        <v>395</v>
      </c>
      <c r="C201" s="1" t="s">
        <v>222</v>
      </c>
      <c r="D201" s="1" t="s">
        <v>368</v>
      </c>
      <c r="E201" s="3">
        <v>580</v>
      </c>
      <c r="F201" s="3">
        <v>600</v>
      </c>
      <c r="G201" s="3"/>
      <c r="H201" s="69">
        <v>0</v>
      </c>
    </row>
    <row r="202" spans="2:8" x14ac:dyDescent="0.3">
      <c r="B202" s="57" t="s">
        <v>395</v>
      </c>
      <c r="C202" s="1" t="s">
        <v>223</v>
      </c>
      <c r="D202" s="1" t="str">
        <f>UPPER(LEFT(Allocs[[#This Row],[Area]],3))</f>
        <v>BRI</v>
      </c>
      <c r="E202" s="3">
        <v>705</v>
      </c>
      <c r="F202" s="3">
        <v>749</v>
      </c>
      <c r="G202" s="3">
        <v>749</v>
      </c>
      <c r="H202" s="69">
        <v>749</v>
      </c>
    </row>
    <row r="203" spans="2:8" x14ac:dyDescent="0.3">
      <c r="B203" s="57" t="s">
        <v>395</v>
      </c>
      <c r="C203" s="1" t="s">
        <v>224</v>
      </c>
      <c r="D203" s="1" t="str">
        <f>UPPER(LEFT(Allocs[[#This Row],[Area]],3))</f>
        <v>CAE</v>
      </c>
      <c r="E203" s="3">
        <v>743</v>
      </c>
      <c r="F203" s="3">
        <v>801</v>
      </c>
      <c r="G203" s="3">
        <v>801</v>
      </c>
      <c r="H203" s="69">
        <v>801</v>
      </c>
    </row>
    <row r="204" spans="2:8" x14ac:dyDescent="0.3">
      <c r="B204" s="57" t="s">
        <v>395</v>
      </c>
      <c r="C204" s="1" t="s">
        <v>225</v>
      </c>
      <c r="D204" s="1" t="s">
        <v>367</v>
      </c>
      <c r="E204" s="3">
        <v>998</v>
      </c>
      <c r="F204" s="3">
        <v>1124</v>
      </c>
      <c r="G204" s="3"/>
      <c r="H204" s="69">
        <v>0</v>
      </c>
    </row>
    <row r="205" spans="2:8" x14ac:dyDescent="0.3">
      <c r="B205" s="69" t="s">
        <v>395</v>
      </c>
      <c r="C205" s="68" t="s">
        <v>474</v>
      </c>
      <c r="D205" s="68" t="s">
        <v>463</v>
      </c>
      <c r="E205" s="3"/>
      <c r="F205" s="3"/>
      <c r="G205" s="3">
        <v>1857</v>
      </c>
      <c r="H205" s="69">
        <v>1857</v>
      </c>
    </row>
    <row r="206" spans="2:8" x14ac:dyDescent="0.3">
      <c r="B206" s="57" t="s">
        <v>395</v>
      </c>
      <c r="C206" s="1" t="s">
        <v>226</v>
      </c>
      <c r="D206" s="1" t="str">
        <f>UPPER(LEFT(Allocs[[#This Row],[Area]],3))</f>
        <v>CAR</v>
      </c>
      <c r="E206" s="3">
        <v>744</v>
      </c>
      <c r="F206" s="3">
        <v>780</v>
      </c>
      <c r="G206" s="3">
        <v>780</v>
      </c>
      <c r="H206" s="69">
        <v>780</v>
      </c>
    </row>
    <row r="207" spans="2:8" x14ac:dyDescent="0.3">
      <c r="B207" s="57" t="s">
        <v>395</v>
      </c>
      <c r="C207" s="1" t="s">
        <v>227</v>
      </c>
      <c r="D207" s="1" t="str">
        <f>UPPER(LEFT(Allocs[[#This Row],[Area]],3))</f>
        <v>CER</v>
      </c>
      <c r="E207" s="3">
        <v>586</v>
      </c>
      <c r="F207" s="3">
        <v>597</v>
      </c>
      <c r="G207" s="3">
        <v>597</v>
      </c>
      <c r="H207" s="69">
        <v>597</v>
      </c>
    </row>
    <row r="208" spans="2:8" x14ac:dyDescent="0.3">
      <c r="B208" s="57" t="s">
        <v>395</v>
      </c>
      <c r="C208" s="1" t="s">
        <v>228</v>
      </c>
      <c r="D208" s="1" t="str">
        <f>UPPER(LEFT(Allocs[[#This Row],[Area]],3))</f>
        <v>CON</v>
      </c>
      <c r="E208" s="3">
        <v>642</v>
      </c>
      <c r="F208" s="3">
        <v>661</v>
      </c>
      <c r="G208" s="3">
        <v>661</v>
      </c>
      <c r="H208" s="69">
        <v>661</v>
      </c>
    </row>
    <row r="209" spans="2:8" x14ac:dyDescent="0.3">
      <c r="B209" s="57" t="s">
        <v>395</v>
      </c>
      <c r="C209" s="1" t="s">
        <v>229</v>
      </c>
      <c r="D209" s="1" t="str">
        <f>UPPER(LEFT(Allocs[[#This Row],[Area]],3))</f>
        <v>DEN</v>
      </c>
      <c r="E209" s="3">
        <v>643</v>
      </c>
      <c r="F209" s="3">
        <v>667</v>
      </c>
      <c r="G209" s="3">
        <v>667</v>
      </c>
      <c r="H209" s="69">
        <v>667</v>
      </c>
    </row>
    <row r="210" spans="2:8" x14ac:dyDescent="0.3">
      <c r="B210" s="57" t="s">
        <v>395</v>
      </c>
      <c r="C210" s="1" t="s">
        <v>230</v>
      </c>
      <c r="D210" s="1" t="str">
        <f>UPPER(LEFT(Allocs[[#This Row],[Area]],3))</f>
        <v>FLI</v>
      </c>
      <c r="E210" s="3">
        <v>707</v>
      </c>
      <c r="F210" s="3">
        <v>729</v>
      </c>
      <c r="G210" s="3">
        <v>729</v>
      </c>
      <c r="H210" s="69">
        <v>729</v>
      </c>
    </row>
    <row r="211" spans="2:8" x14ac:dyDescent="0.3">
      <c r="B211" s="69" t="s">
        <v>395</v>
      </c>
      <c r="C211" s="68" t="s">
        <v>464</v>
      </c>
      <c r="D211" s="68" t="str">
        <f>UPPER(LEFT(Allocs[[#This Row],[Area]],3))</f>
        <v>GWE</v>
      </c>
      <c r="E211" s="69"/>
      <c r="F211" s="69"/>
      <c r="G211" s="69">
        <f>600+614+650+787</f>
        <v>2651</v>
      </c>
      <c r="H211" s="69">
        <v>2651</v>
      </c>
    </row>
    <row r="212" spans="2:8" x14ac:dyDescent="0.3">
      <c r="B212" s="57" t="s">
        <v>395</v>
      </c>
      <c r="C212" s="1" t="s">
        <v>231</v>
      </c>
      <c r="D212" s="1" t="str">
        <f>UPPER(LEFT(Allocs[[#This Row],[Area]],3))</f>
        <v>GWY</v>
      </c>
      <c r="E212" s="3">
        <v>651</v>
      </c>
      <c r="F212" s="3">
        <v>668</v>
      </c>
      <c r="G212" s="3"/>
      <c r="H212" s="69">
        <v>0</v>
      </c>
    </row>
    <row r="213" spans="2:8" x14ac:dyDescent="0.3">
      <c r="B213" s="69" t="s">
        <v>395</v>
      </c>
      <c r="C213" s="68" t="s">
        <v>473</v>
      </c>
      <c r="D213" s="68" t="s">
        <v>465</v>
      </c>
      <c r="E213" s="69"/>
      <c r="F213" s="69"/>
      <c r="G213" s="69">
        <v>1266</v>
      </c>
      <c r="H213" s="69">
        <v>1266</v>
      </c>
    </row>
    <row r="214" spans="2:8" x14ac:dyDescent="0.3">
      <c r="B214" s="57" t="s">
        <v>395</v>
      </c>
      <c r="C214" s="1" t="s">
        <v>232</v>
      </c>
      <c r="D214" s="1" t="s">
        <v>369</v>
      </c>
      <c r="E214" s="3">
        <v>587</v>
      </c>
      <c r="F214" s="3">
        <v>598</v>
      </c>
      <c r="G214" s="3"/>
      <c r="H214" s="69">
        <v>0</v>
      </c>
    </row>
    <row r="215" spans="2:8" x14ac:dyDescent="0.3">
      <c r="B215" s="57" t="s">
        <v>395</v>
      </c>
      <c r="C215" s="1" t="s">
        <v>233</v>
      </c>
      <c r="D215" s="1" t="s">
        <v>370</v>
      </c>
      <c r="E215" s="3">
        <v>578</v>
      </c>
      <c r="F215" s="3">
        <v>599</v>
      </c>
      <c r="G215" s="3">
        <v>599</v>
      </c>
      <c r="H215" s="69">
        <v>599</v>
      </c>
    </row>
    <row r="216" spans="2:8" x14ac:dyDescent="0.3">
      <c r="B216" s="57" t="s">
        <v>395</v>
      </c>
      <c r="C216" s="1" t="s">
        <v>234</v>
      </c>
      <c r="D216" s="1" t="str">
        <f>UPPER(LEFT(Allocs[[#This Row],[Area]],3))</f>
        <v>MON</v>
      </c>
      <c r="E216" s="3">
        <v>605</v>
      </c>
      <c r="F216" s="3">
        <v>614</v>
      </c>
      <c r="G216" s="3"/>
      <c r="H216" s="69">
        <v>0</v>
      </c>
    </row>
    <row r="217" spans="2:8" x14ac:dyDescent="0.3">
      <c r="B217" s="57" t="s">
        <v>395</v>
      </c>
      <c r="C217" s="1" t="s">
        <v>235</v>
      </c>
      <c r="D217" s="1" t="str">
        <f>UPPER(LEFT(Allocs[[#This Row],[Area]],3))</f>
        <v>NEA</v>
      </c>
      <c r="E217" s="3">
        <v>686</v>
      </c>
      <c r="F217" s="3">
        <v>729</v>
      </c>
      <c r="G217" s="3">
        <v>729</v>
      </c>
      <c r="H217" s="69">
        <v>729</v>
      </c>
    </row>
    <row r="218" spans="2:8" x14ac:dyDescent="0.3">
      <c r="B218" s="57" t="s">
        <v>395</v>
      </c>
      <c r="C218" s="1" t="s">
        <v>236</v>
      </c>
      <c r="D218" s="1" t="str">
        <f>UPPER(LEFT(Allocs[[#This Row],[Area]],3))</f>
        <v>NEW</v>
      </c>
      <c r="E218" s="3">
        <v>738</v>
      </c>
      <c r="F218" s="3">
        <v>787</v>
      </c>
      <c r="G218" s="3"/>
      <c r="H218" s="69">
        <v>0</v>
      </c>
    </row>
    <row r="219" spans="2:8" x14ac:dyDescent="0.3">
      <c r="B219" s="57" t="s">
        <v>395</v>
      </c>
      <c r="C219" s="1" t="s">
        <v>237</v>
      </c>
      <c r="D219" s="1" t="str">
        <f>UPPER(LEFT(Allocs[[#This Row],[Area]],3))</f>
        <v>PEM</v>
      </c>
      <c r="E219" s="3">
        <v>650</v>
      </c>
      <c r="F219" s="3">
        <v>672</v>
      </c>
      <c r="G219" s="3">
        <v>672</v>
      </c>
      <c r="H219" s="69">
        <v>672</v>
      </c>
    </row>
    <row r="220" spans="2:8" x14ac:dyDescent="0.3">
      <c r="B220" s="57" t="s">
        <v>395</v>
      </c>
      <c r="C220" s="1" t="s">
        <v>238</v>
      </c>
      <c r="D220" s="1" t="str">
        <f>UPPER(LEFT(Allocs[[#This Row],[Area]],3))</f>
        <v>POW</v>
      </c>
      <c r="E220" s="3">
        <v>657</v>
      </c>
      <c r="F220" s="3">
        <v>670</v>
      </c>
      <c r="G220" s="3">
        <v>670</v>
      </c>
      <c r="H220" s="69">
        <v>670</v>
      </c>
    </row>
    <row r="221" spans="2:8" x14ac:dyDescent="0.3">
      <c r="B221" s="57" t="s">
        <v>395</v>
      </c>
      <c r="C221" s="1" t="s">
        <v>239</v>
      </c>
      <c r="D221" s="1" t="str">
        <f>UPPER(LEFT(Allocs[[#This Row],[Area]],3))</f>
        <v>RHO</v>
      </c>
      <c r="E221" s="3">
        <v>847</v>
      </c>
      <c r="F221" s="3">
        <v>909</v>
      </c>
      <c r="G221" s="3">
        <v>909</v>
      </c>
      <c r="H221" s="69">
        <v>909</v>
      </c>
    </row>
    <row r="222" spans="2:8" x14ac:dyDescent="0.3">
      <c r="B222" s="57" t="s">
        <v>395</v>
      </c>
      <c r="C222" s="1" t="s">
        <v>240</v>
      </c>
      <c r="D222" s="1" t="str">
        <f>UPPER(LEFT(Allocs[[#This Row],[Area]],3))</f>
        <v>SWA</v>
      </c>
      <c r="E222" s="3">
        <v>811</v>
      </c>
      <c r="F222" s="3">
        <v>884</v>
      </c>
      <c r="G222" s="3">
        <v>884</v>
      </c>
      <c r="H222" s="69">
        <v>884</v>
      </c>
    </row>
    <row r="223" spans="2:8" x14ac:dyDescent="0.3">
      <c r="B223" s="57" t="s">
        <v>395</v>
      </c>
      <c r="C223" s="1" t="s">
        <v>241</v>
      </c>
      <c r="D223" s="1" t="s">
        <v>371</v>
      </c>
      <c r="E223" s="3">
        <v>628</v>
      </c>
      <c r="F223" s="3">
        <v>650</v>
      </c>
      <c r="G223" s="3"/>
      <c r="H223" s="69">
        <v>0</v>
      </c>
    </row>
    <row r="224" spans="2:8" x14ac:dyDescent="0.3">
      <c r="B224" s="57" t="s">
        <v>395</v>
      </c>
      <c r="C224" s="1" t="s">
        <v>242</v>
      </c>
      <c r="D224" s="1" t="str">
        <f>UPPER(LEFT(Allocs[[#This Row],[Area]],3))</f>
        <v>VAL</v>
      </c>
      <c r="E224" s="3">
        <v>702</v>
      </c>
      <c r="F224" s="3">
        <v>733</v>
      </c>
      <c r="G224" s="3"/>
      <c r="H224" s="69">
        <v>0</v>
      </c>
    </row>
    <row r="225" spans="2:8" x14ac:dyDescent="0.3">
      <c r="B225" s="57" t="s">
        <v>395</v>
      </c>
      <c r="C225" s="1" t="s">
        <v>243</v>
      </c>
      <c r="D225" s="1" t="str">
        <f>UPPER(LEFT(Allocs[[#This Row],[Area]],3))</f>
        <v>WRE</v>
      </c>
      <c r="E225" s="3">
        <v>669</v>
      </c>
      <c r="F225" s="3">
        <v>701</v>
      </c>
      <c r="G225" s="3">
        <v>701</v>
      </c>
      <c r="H225" s="69">
        <v>701</v>
      </c>
    </row>
  </sheetData>
  <sheetProtection selectLockedCells="1" selectUnlockedCells="1"/>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726-FE50-4AEA-9247-CCA8283B06F9}">
  <sheetPr codeName="Sheet4">
    <tabColor theme="1" tint="0.499984740745262"/>
  </sheetPr>
  <dimension ref="B2:K139"/>
  <sheetViews>
    <sheetView zoomScaleNormal="100" workbookViewId="0">
      <selection activeCell="I19" sqref="I19"/>
    </sheetView>
  </sheetViews>
  <sheetFormatPr defaultRowHeight="14.4" x14ac:dyDescent="0.3"/>
  <cols>
    <col min="2" max="2" width="20" bestFit="1" customWidth="1"/>
    <col min="3" max="3" width="20" customWidth="1"/>
    <col min="5" max="5" width="35.6640625" bestFit="1" customWidth="1"/>
    <col min="7" max="7" width="22" bestFit="1" customWidth="1"/>
    <col min="9" max="9" width="18.5546875" bestFit="1" customWidth="1"/>
    <col min="11" max="11" width="28" bestFit="1" customWidth="1"/>
  </cols>
  <sheetData>
    <row r="2" spans="2:11" x14ac:dyDescent="0.3">
      <c r="B2" t="s">
        <v>392</v>
      </c>
      <c r="C2" t="s">
        <v>409</v>
      </c>
    </row>
    <row r="3" spans="2:11" x14ac:dyDescent="0.3">
      <c r="B3" t="s">
        <v>393</v>
      </c>
      <c r="C3" t="s">
        <v>393</v>
      </c>
      <c r="E3" t="s">
        <v>36</v>
      </c>
      <c r="G3" t="s">
        <v>190</v>
      </c>
      <c r="I3" t="s">
        <v>223</v>
      </c>
      <c r="K3" t="s">
        <v>188</v>
      </c>
    </row>
    <row r="4" spans="2:11" x14ac:dyDescent="0.3">
      <c r="B4" t="s">
        <v>394</v>
      </c>
      <c r="C4" t="s">
        <v>394</v>
      </c>
      <c r="E4" t="s">
        <v>37</v>
      </c>
      <c r="G4" t="s">
        <v>191</v>
      </c>
      <c r="I4" t="s">
        <v>224</v>
      </c>
      <c r="K4" t="s">
        <v>187</v>
      </c>
    </row>
    <row r="5" spans="2:11" x14ac:dyDescent="0.3">
      <c r="B5" t="s">
        <v>395</v>
      </c>
      <c r="C5" t="s">
        <v>395</v>
      </c>
      <c r="E5" t="s">
        <v>38</v>
      </c>
      <c r="G5" t="s">
        <v>192</v>
      </c>
      <c r="I5" t="s">
        <v>474</v>
      </c>
      <c r="K5" t="s">
        <v>189</v>
      </c>
    </row>
    <row r="6" spans="2:11" x14ac:dyDescent="0.3">
      <c r="B6" t="s">
        <v>397</v>
      </c>
      <c r="C6" t="s">
        <v>410</v>
      </c>
      <c r="E6" t="s">
        <v>39</v>
      </c>
      <c r="G6" t="s">
        <v>193</v>
      </c>
      <c r="I6" t="s">
        <v>226</v>
      </c>
    </row>
    <row r="7" spans="2:11" x14ac:dyDescent="0.3">
      <c r="B7" t="s">
        <v>408</v>
      </c>
      <c r="C7" t="s">
        <v>396</v>
      </c>
      <c r="E7" t="s">
        <v>40</v>
      </c>
      <c r="G7" t="s">
        <v>194</v>
      </c>
      <c r="I7" t="s">
        <v>227</v>
      </c>
    </row>
    <row r="8" spans="2:11" x14ac:dyDescent="0.3">
      <c r="E8" t="s">
        <v>416</v>
      </c>
      <c r="G8" t="s">
        <v>195</v>
      </c>
      <c r="I8" t="s">
        <v>228</v>
      </c>
      <c r="K8" t="s">
        <v>411</v>
      </c>
    </row>
    <row r="9" spans="2:11" x14ac:dyDescent="0.3">
      <c r="E9" t="s">
        <v>41</v>
      </c>
      <c r="G9" t="s">
        <v>196</v>
      </c>
      <c r="I9" t="s">
        <v>229</v>
      </c>
    </row>
    <row r="10" spans="2:11" x14ac:dyDescent="0.3">
      <c r="E10" t="s">
        <v>42</v>
      </c>
      <c r="G10" t="s">
        <v>197</v>
      </c>
      <c r="I10" t="s">
        <v>230</v>
      </c>
    </row>
    <row r="11" spans="2:11" x14ac:dyDescent="0.3">
      <c r="E11" t="s">
        <v>44</v>
      </c>
      <c r="G11" t="s">
        <v>198</v>
      </c>
      <c r="I11" t="s">
        <v>464</v>
      </c>
    </row>
    <row r="12" spans="2:11" x14ac:dyDescent="0.3">
      <c r="E12" t="s">
        <v>431</v>
      </c>
      <c r="G12" t="s">
        <v>199</v>
      </c>
      <c r="I12" t="s">
        <v>473</v>
      </c>
    </row>
    <row r="13" spans="2:11" x14ac:dyDescent="0.3">
      <c r="E13" t="s">
        <v>46</v>
      </c>
      <c r="G13" t="s">
        <v>200</v>
      </c>
      <c r="I13" t="s">
        <v>233</v>
      </c>
    </row>
    <row r="14" spans="2:11" x14ac:dyDescent="0.3">
      <c r="E14" t="s">
        <v>48</v>
      </c>
      <c r="G14" t="s">
        <v>201</v>
      </c>
      <c r="I14" t="s">
        <v>235</v>
      </c>
    </row>
    <row r="15" spans="2:11" x14ac:dyDescent="0.3">
      <c r="E15" t="s">
        <v>49</v>
      </c>
      <c r="G15" t="s">
        <v>202</v>
      </c>
      <c r="I15" t="s">
        <v>237</v>
      </c>
    </row>
    <row r="16" spans="2:11" x14ac:dyDescent="0.3">
      <c r="E16" t="s">
        <v>50</v>
      </c>
      <c r="G16" t="s">
        <v>203</v>
      </c>
      <c r="I16" t="s">
        <v>238</v>
      </c>
    </row>
    <row r="17" spans="5:9" x14ac:dyDescent="0.3">
      <c r="E17" t="s">
        <v>51</v>
      </c>
      <c r="G17" t="s">
        <v>204</v>
      </c>
      <c r="I17" t="s">
        <v>239</v>
      </c>
    </row>
    <row r="18" spans="5:9" x14ac:dyDescent="0.3">
      <c r="E18" t="s">
        <v>52</v>
      </c>
      <c r="G18" t="s">
        <v>205</v>
      </c>
      <c r="I18" t="s">
        <v>240</v>
      </c>
    </row>
    <row r="19" spans="5:9" x14ac:dyDescent="0.3">
      <c r="E19" t="s">
        <v>53</v>
      </c>
      <c r="G19" t="s">
        <v>206</v>
      </c>
      <c r="I19" t="s">
        <v>243</v>
      </c>
    </row>
    <row r="20" spans="5:9" x14ac:dyDescent="0.3">
      <c r="E20" t="s">
        <v>54</v>
      </c>
      <c r="G20" t="s">
        <v>207</v>
      </c>
    </row>
    <row r="21" spans="5:9" x14ac:dyDescent="0.3">
      <c r="E21" t="s">
        <v>55</v>
      </c>
      <c r="G21" t="s">
        <v>208</v>
      </c>
    </row>
    <row r="22" spans="5:9" x14ac:dyDescent="0.3">
      <c r="E22" t="s">
        <v>56</v>
      </c>
      <c r="G22" t="s">
        <v>209</v>
      </c>
    </row>
    <row r="23" spans="5:9" x14ac:dyDescent="0.3">
      <c r="E23" t="s">
        <v>57</v>
      </c>
      <c r="G23" t="s">
        <v>210</v>
      </c>
    </row>
    <row r="24" spans="5:9" x14ac:dyDescent="0.3">
      <c r="E24" t="s">
        <v>58</v>
      </c>
      <c r="G24" t="s">
        <v>211</v>
      </c>
    </row>
    <row r="25" spans="5:9" x14ac:dyDescent="0.3">
      <c r="E25" t="s">
        <v>59</v>
      </c>
      <c r="G25" t="s">
        <v>212</v>
      </c>
    </row>
    <row r="26" spans="5:9" x14ac:dyDescent="0.3">
      <c r="E26" t="s">
        <v>60</v>
      </c>
      <c r="G26" t="s">
        <v>213</v>
      </c>
    </row>
    <row r="27" spans="5:9" x14ac:dyDescent="0.3">
      <c r="E27" t="s">
        <v>417</v>
      </c>
      <c r="G27" t="s">
        <v>214</v>
      </c>
    </row>
    <row r="28" spans="5:9" x14ac:dyDescent="0.3">
      <c r="E28" t="s">
        <v>64</v>
      </c>
      <c r="G28" t="s">
        <v>215</v>
      </c>
    </row>
    <row r="29" spans="5:9" x14ac:dyDescent="0.3">
      <c r="E29" t="s">
        <v>65</v>
      </c>
      <c r="G29" t="s">
        <v>216</v>
      </c>
    </row>
    <row r="30" spans="5:9" x14ac:dyDescent="0.3">
      <c r="E30" t="s">
        <v>382</v>
      </c>
      <c r="G30" t="s">
        <v>217</v>
      </c>
    </row>
    <row r="31" spans="5:9" x14ac:dyDescent="0.3">
      <c r="E31" t="s">
        <v>68</v>
      </c>
      <c r="G31" t="s">
        <v>218</v>
      </c>
    </row>
    <row r="32" spans="5:9" x14ac:dyDescent="0.3">
      <c r="E32" t="s">
        <v>69</v>
      </c>
      <c r="G32" t="s">
        <v>219</v>
      </c>
    </row>
    <row r="33" spans="5:7" x14ac:dyDescent="0.3">
      <c r="E33" t="s">
        <v>70</v>
      </c>
      <c r="G33" t="s">
        <v>220</v>
      </c>
    </row>
    <row r="34" spans="5:7" x14ac:dyDescent="0.3">
      <c r="E34" t="s">
        <v>71</v>
      </c>
      <c r="G34" t="s">
        <v>221</v>
      </c>
    </row>
    <row r="35" spans="5:7" x14ac:dyDescent="0.3">
      <c r="E35" t="s">
        <v>72</v>
      </c>
    </row>
    <row r="36" spans="5:7" x14ac:dyDescent="0.3">
      <c r="E36" t="s">
        <v>73</v>
      </c>
    </row>
    <row r="37" spans="5:7" x14ac:dyDescent="0.3">
      <c r="E37" t="s">
        <v>418</v>
      </c>
    </row>
    <row r="38" spans="5:7" x14ac:dyDescent="0.3">
      <c r="E38" t="s">
        <v>74</v>
      </c>
    </row>
    <row r="39" spans="5:7" x14ac:dyDescent="0.3">
      <c r="E39" t="s">
        <v>75</v>
      </c>
    </row>
    <row r="40" spans="5:7" x14ac:dyDescent="0.3">
      <c r="E40" t="s">
        <v>76</v>
      </c>
    </row>
    <row r="41" spans="5:7" x14ac:dyDescent="0.3">
      <c r="E41" t="s">
        <v>77</v>
      </c>
    </row>
    <row r="42" spans="5:7" x14ac:dyDescent="0.3">
      <c r="E42" t="s">
        <v>78</v>
      </c>
    </row>
    <row r="43" spans="5:7" x14ac:dyDescent="0.3">
      <c r="E43" t="s">
        <v>79</v>
      </c>
    </row>
    <row r="44" spans="5:7" x14ac:dyDescent="0.3">
      <c r="E44" t="s">
        <v>80</v>
      </c>
    </row>
    <row r="45" spans="5:7" x14ac:dyDescent="0.3">
      <c r="E45" t="s">
        <v>81</v>
      </c>
    </row>
    <row r="46" spans="5:7" x14ac:dyDescent="0.3">
      <c r="E46" t="s">
        <v>82</v>
      </c>
    </row>
    <row r="47" spans="5:7" x14ac:dyDescent="0.3">
      <c r="E47" t="s">
        <v>419</v>
      </c>
    </row>
    <row r="48" spans="5:7" x14ac:dyDescent="0.3">
      <c r="E48" t="s">
        <v>85</v>
      </c>
    </row>
    <row r="49" spans="5:5" x14ac:dyDescent="0.3">
      <c r="E49" t="s">
        <v>86</v>
      </c>
    </row>
    <row r="50" spans="5:5" x14ac:dyDescent="0.3">
      <c r="E50" t="s">
        <v>87</v>
      </c>
    </row>
    <row r="51" spans="5:5" x14ac:dyDescent="0.3">
      <c r="E51" t="s">
        <v>89</v>
      </c>
    </row>
    <row r="52" spans="5:5" x14ac:dyDescent="0.3">
      <c r="E52" t="s">
        <v>90</v>
      </c>
    </row>
    <row r="53" spans="5:5" x14ac:dyDescent="0.3">
      <c r="E53" t="s">
        <v>91</v>
      </c>
    </row>
    <row r="54" spans="5:5" x14ac:dyDescent="0.3">
      <c r="E54" t="s">
        <v>92</v>
      </c>
    </row>
    <row r="55" spans="5:5" x14ac:dyDescent="0.3">
      <c r="E55" t="s">
        <v>93</v>
      </c>
    </row>
    <row r="56" spans="5:5" x14ac:dyDescent="0.3">
      <c r="E56" t="s">
        <v>94</v>
      </c>
    </row>
    <row r="57" spans="5:5" x14ac:dyDescent="0.3">
      <c r="E57" t="s">
        <v>96</v>
      </c>
    </row>
    <row r="58" spans="5:5" x14ac:dyDescent="0.3">
      <c r="E58" t="s">
        <v>98</v>
      </c>
    </row>
    <row r="59" spans="5:5" x14ac:dyDescent="0.3">
      <c r="E59" t="s">
        <v>99</v>
      </c>
    </row>
    <row r="60" spans="5:5" x14ac:dyDescent="0.3">
      <c r="E60" t="s">
        <v>100</v>
      </c>
    </row>
    <row r="61" spans="5:5" x14ac:dyDescent="0.3">
      <c r="E61" t="s">
        <v>101</v>
      </c>
    </row>
    <row r="62" spans="5:5" x14ac:dyDescent="0.3">
      <c r="E62" t="s">
        <v>102</v>
      </c>
    </row>
    <row r="63" spans="5:5" x14ac:dyDescent="0.3">
      <c r="E63" t="s">
        <v>103</v>
      </c>
    </row>
    <row r="64" spans="5:5" x14ac:dyDescent="0.3">
      <c r="E64" t="s">
        <v>104</v>
      </c>
    </row>
    <row r="65" spans="5:5" x14ac:dyDescent="0.3">
      <c r="E65" t="s">
        <v>105</v>
      </c>
    </row>
    <row r="66" spans="5:5" x14ac:dyDescent="0.3">
      <c r="E66" t="s">
        <v>106</v>
      </c>
    </row>
    <row r="67" spans="5:5" x14ac:dyDescent="0.3">
      <c r="E67" t="s">
        <v>107</v>
      </c>
    </row>
    <row r="68" spans="5:5" x14ac:dyDescent="0.3">
      <c r="E68" t="s">
        <v>108</v>
      </c>
    </row>
    <row r="69" spans="5:5" x14ac:dyDescent="0.3">
      <c r="E69" t="s">
        <v>109</v>
      </c>
    </row>
    <row r="70" spans="5:5" x14ac:dyDescent="0.3">
      <c r="E70" t="s">
        <v>110</v>
      </c>
    </row>
    <row r="71" spans="5:5" x14ac:dyDescent="0.3">
      <c r="E71" t="s">
        <v>111</v>
      </c>
    </row>
    <row r="72" spans="5:5" x14ac:dyDescent="0.3">
      <c r="E72" t="s">
        <v>112</v>
      </c>
    </row>
    <row r="73" spans="5:5" x14ac:dyDescent="0.3">
      <c r="E73" t="s">
        <v>113</v>
      </c>
    </row>
    <row r="74" spans="5:5" x14ac:dyDescent="0.3">
      <c r="E74" t="s">
        <v>114</v>
      </c>
    </row>
    <row r="75" spans="5:5" x14ac:dyDescent="0.3">
      <c r="E75" t="s">
        <v>116</v>
      </c>
    </row>
    <row r="76" spans="5:5" x14ac:dyDescent="0.3">
      <c r="E76" t="s">
        <v>117</v>
      </c>
    </row>
    <row r="77" spans="5:5" x14ac:dyDescent="0.3">
      <c r="E77" t="s">
        <v>118</v>
      </c>
    </row>
    <row r="78" spans="5:5" x14ac:dyDescent="0.3">
      <c r="E78" t="s">
        <v>420</v>
      </c>
    </row>
    <row r="79" spans="5:5" x14ac:dyDescent="0.3">
      <c r="E79" t="s">
        <v>119</v>
      </c>
    </row>
    <row r="80" spans="5:5" x14ac:dyDescent="0.3">
      <c r="E80" t="s">
        <v>120</v>
      </c>
    </row>
    <row r="81" spans="5:5" x14ac:dyDescent="0.3">
      <c r="E81" t="s">
        <v>121</v>
      </c>
    </row>
    <row r="82" spans="5:5" x14ac:dyDescent="0.3">
      <c r="E82" t="s">
        <v>122</v>
      </c>
    </row>
    <row r="83" spans="5:5" x14ac:dyDescent="0.3">
      <c r="E83" t="s">
        <v>123</v>
      </c>
    </row>
    <row r="84" spans="5:5" x14ac:dyDescent="0.3">
      <c r="E84" t="s">
        <v>124</v>
      </c>
    </row>
    <row r="85" spans="5:5" x14ac:dyDescent="0.3">
      <c r="E85" t="s">
        <v>126</v>
      </c>
    </row>
    <row r="86" spans="5:5" x14ac:dyDescent="0.3">
      <c r="E86" t="s">
        <v>127</v>
      </c>
    </row>
    <row r="87" spans="5:5" x14ac:dyDescent="0.3">
      <c r="E87" t="s">
        <v>128</v>
      </c>
    </row>
    <row r="88" spans="5:5" x14ac:dyDescent="0.3">
      <c r="E88" t="s">
        <v>129</v>
      </c>
    </row>
    <row r="89" spans="5:5" x14ac:dyDescent="0.3">
      <c r="E89" t="s">
        <v>130</v>
      </c>
    </row>
    <row r="90" spans="5:5" x14ac:dyDescent="0.3">
      <c r="E90" t="s">
        <v>131</v>
      </c>
    </row>
    <row r="91" spans="5:5" x14ac:dyDescent="0.3">
      <c r="E91" t="s">
        <v>132</v>
      </c>
    </row>
    <row r="92" spans="5:5" x14ac:dyDescent="0.3">
      <c r="E92" t="s">
        <v>133</v>
      </c>
    </row>
    <row r="93" spans="5:5" x14ac:dyDescent="0.3">
      <c r="E93" t="s">
        <v>135</v>
      </c>
    </row>
    <row r="94" spans="5:5" x14ac:dyDescent="0.3">
      <c r="E94" t="s">
        <v>137</v>
      </c>
    </row>
    <row r="95" spans="5:5" x14ac:dyDescent="0.3">
      <c r="E95" t="s">
        <v>138</v>
      </c>
    </row>
    <row r="96" spans="5:5" x14ac:dyDescent="0.3">
      <c r="E96" t="s">
        <v>139</v>
      </c>
    </row>
    <row r="97" spans="5:5" x14ac:dyDescent="0.3">
      <c r="E97" t="s">
        <v>141</v>
      </c>
    </row>
    <row r="98" spans="5:5" x14ac:dyDescent="0.3">
      <c r="E98" t="s">
        <v>142</v>
      </c>
    </row>
    <row r="99" spans="5:5" x14ac:dyDescent="0.3">
      <c r="E99" t="s">
        <v>143</v>
      </c>
    </row>
    <row r="100" spans="5:5" x14ac:dyDescent="0.3">
      <c r="E100" t="s">
        <v>144</v>
      </c>
    </row>
    <row r="101" spans="5:5" x14ac:dyDescent="0.3">
      <c r="E101" t="s">
        <v>145</v>
      </c>
    </row>
    <row r="102" spans="5:5" x14ac:dyDescent="0.3">
      <c r="E102" t="s">
        <v>146</v>
      </c>
    </row>
    <row r="103" spans="5:5" x14ac:dyDescent="0.3">
      <c r="E103" t="s">
        <v>147</v>
      </c>
    </row>
    <row r="104" spans="5:5" x14ac:dyDescent="0.3">
      <c r="E104" t="s">
        <v>148</v>
      </c>
    </row>
    <row r="105" spans="5:5" x14ac:dyDescent="0.3">
      <c r="E105" t="s">
        <v>149</v>
      </c>
    </row>
    <row r="106" spans="5:5" x14ac:dyDescent="0.3">
      <c r="E106" t="s">
        <v>150</v>
      </c>
    </row>
    <row r="107" spans="5:5" x14ac:dyDescent="0.3">
      <c r="E107" t="s">
        <v>151</v>
      </c>
    </row>
    <row r="108" spans="5:5" x14ac:dyDescent="0.3">
      <c r="E108" t="s">
        <v>152</v>
      </c>
    </row>
    <row r="109" spans="5:5" x14ac:dyDescent="0.3">
      <c r="E109" t="s">
        <v>153</v>
      </c>
    </row>
    <row r="110" spans="5:5" x14ac:dyDescent="0.3">
      <c r="E110" t="s">
        <v>154</v>
      </c>
    </row>
    <row r="111" spans="5:5" x14ac:dyDescent="0.3">
      <c r="E111" t="s">
        <v>155</v>
      </c>
    </row>
    <row r="112" spans="5:5" x14ac:dyDescent="0.3">
      <c r="E112" t="s">
        <v>156</v>
      </c>
    </row>
    <row r="113" spans="5:5" x14ac:dyDescent="0.3">
      <c r="E113" t="s">
        <v>158</v>
      </c>
    </row>
    <row r="114" spans="5:5" x14ac:dyDescent="0.3">
      <c r="E114" t="s">
        <v>159</v>
      </c>
    </row>
    <row r="115" spans="5:5" x14ac:dyDescent="0.3">
      <c r="E115" t="s">
        <v>160</v>
      </c>
    </row>
    <row r="116" spans="5:5" x14ac:dyDescent="0.3">
      <c r="E116" t="s">
        <v>161</v>
      </c>
    </row>
    <row r="117" spans="5:5" x14ac:dyDescent="0.3">
      <c r="E117" t="s">
        <v>162</v>
      </c>
    </row>
    <row r="118" spans="5:5" x14ac:dyDescent="0.3">
      <c r="E118" t="s">
        <v>163</v>
      </c>
    </row>
    <row r="119" spans="5:5" x14ac:dyDescent="0.3">
      <c r="E119" t="s">
        <v>164</v>
      </c>
    </row>
    <row r="120" spans="5:5" x14ac:dyDescent="0.3">
      <c r="E120" t="s">
        <v>421</v>
      </c>
    </row>
    <row r="121" spans="5:5" x14ac:dyDescent="0.3">
      <c r="E121" t="s">
        <v>165</v>
      </c>
    </row>
    <row r="122" spans="5:5" x14ac:dyDescent="0.3">
      <c r="E122" t="s">
        <v>166</v>
      </c>
    </row>
    <row r="123" spans="5:5" x14ac:dyDescent="0.3">
      <c r="E123" t="s">
        <v>167</v>
      </c>
    </row>
    <row r="124" spans="5:5" x14ac:dyDescent="0.3">
      <c r="E124" t="s">
        <v>422</v>
      </c>
    </row>
    <row r="125" spans="5:5" x14ac:dyDescent="0.3">
      <c r="E125" t="s">
        <v>169</v>
      </c>
    </row>
    <row r="126" spans="5:5" x14ac:dyDescent="0.3">
      <c r="E126" t="s">
        <v>423</v>
      </c>
    </row>
    <row r="127" spans="5:5" x14ac:dyDescent="0.3">
      <c r="E127" t="s">
        <v>170</v>
      </c>
    </row>
    <row r="128" spans="5:5" x14ac:dyDescent="0.3">
      <c r="E128" t="s">
        <v>171</v>
      </c>
    </row>
    <row r="129" spans="5:5" x14ac:dyDescent="0.3">
      <c r="E129" t="s">
        <v>172</v>
      </c>
    </row>
    <row r="130" spans="5:5" x14ac:dyDescent="0.3">
      <c r="E130" t="s">
        <v>173</v>
      </c>
    </row>
    <row r="131" spans="5:5" x14ac:dyDescent="0.3">
      <c r="E131" t="s">
        <v>175</v>
      </c>
    </row>
    <row r="132" spans="5:5" x14ac:dyDescent="0.3">
      <c r="E132" t="s">
        <v>177</v>
      </c>
    </row>
    <row r="133" spans="5:5" x14ac:dyDescent="0.3">
      <c r="E133" t="s">
        <v>380</v>
      </c>
    </row>
    <row r="134" spans="5:5" x14ac:dyDescent="0.3">
      <c r="E134" t="s">
        <v>179</v>
      </c>
    </row>
    <row r="135" spans="5:5" x14ac:dyDescent="0.3">
      <c r="E135" t="s">
        <v>180</v>
      </c>
    </row>
    <row r="136" spans="5:5" x14ac:dyDescent="0.3">
      <c r="E136" t="s">
        <v>182</v>
      </c>
    </row>
    <row r="137" spans="5:5" x14ac:dyDescent="0.3">
      <c r="E137" t="s">
        <v>184</v>
      </c>
    </row>
    <row r="138" spans="5:5" x14ac:dyDescent="0.3">
      <c r="E138" t="s">
        <v>185</v>
      </c>
    </row>
    <row r="139" spans="5:5" x14ac:dyDescent="0.3">
      <c r="E139" t="s">
        <v>186</v>
      </c>
    </row>
  </sheetData>
  <sheetProtection selectLockedCells="1" selectUnlockedCells="1"/>
  <sortState xmlns:xlrd2="http://schemas.microsoft.com/office/spreadsheetml/2017/richdata2" ref="E3:E139">
    <sortCondition ref="E3:E139"/>
  </sortState>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DFC6-82D5-4392-9CFD-552F057147D6}">
  <sheetPr codeName="Sheet5">
    <tabColor theme="1" tint="0.499984740745262"/>
  </sheetPr>
  <dimension ref="B2:H51"/>
  <sheetViews>
    <sheetView workbookViewId="0">
      <selection activeCell="F51" sqref="F51"/>
    </sheetView>
  </sheetViews>
  <sheetFormatPr defaultColWidth="9.109375" defaultRowHeight="14.4" x14ac:dyDescent="0.3"/>
  <cols>
    <col min="1" max="1" width="9.109375" style="1"/>
    <col min="2" max="2" width="33.44140625" style="1" bestFit="1" customWidth="1"/>
    <col min="3" max="3" width="9.109375" style="1"/>
    <col min="4" max="4" width="10.88671875" style="1" customWidth="1"/>
    <col min="5" max="5" width="9.109375" style="1"/>
    <col min="6" max="6" width="25" style="1" bestFit="1" customWidth="1"/>
    <col min="7" max="7" width="9.109375" style="1"/>
    <col min="8" max="8" width="10.88671875" style="1" bestFit="1" customWidth="1"/>
    <col min="9" max="16384" width="9.109375" style="1"/>
  </cols>
  <sheetData>
    <row r="2" spans="2:8" x14ac:dyDescent="0.3">
      <c r="B2" s="1" t="s">
        <v>254</v>
      </c>
      <c r="D2" s="1" t="s">
        <v>32</v>
      </c>
      <c r="F2" s="4" t="s">
        <v>301</v>
      </c>
      <c r="H2" s="6" t="s">
        <v>385</v>
      </c>
    </row>
    <row r="3" spans="2:8" x14ac:dyDescent="0.3">
      <c r="B3" s="1" t="s">
        <v>251</v>
      </c>
      <c r="D3" s="5">
        <v>0.05</v>
      </c>
      <c r="F3" s="1" t="s">
        <v>291</v>
      </c>
      <c r="H3" s="68" t="s">
        <v>477</v>
      </c>
    </row>
    <row r="4" spans="2:8" x14ac:dyDescent="0.3">
      <c r="B4" s="1" t="s">
        <v>250</v>
      </c>
      <c r="D4" s="5">
        <v>0.1</v>
      </c>
      <c r="F4" s="1" t="s">
        <v>262</v>
      </c>
      <c r="H4" s="68" t="s">
        <v>478</v>
      </c>
    </row>
    <row r="5" spans="2:8" x14ac:dyDescent="0.3">
      <c r="B5" s="68" t="s">
        <v>460</v>
      </c>
      <c r="D5" s="5">
        <v>0.15</v>
      </c>
      <c r="F5" s="1" t="s">
        <v>263</v>
      </c>
      <c r="H5" s="68" t="s">
        <v>479</v>
      </c>
    </row>
    <row r="6" spans="2:8" x14ac:dyDescent="0.3">
      <c r="B6" s="68" t="s">
        <v>244</v>
      </c>
      <c r="D6" s="5">
        <v>0.2</v>
      </c>
      <c r="F6" s="1" t="s">
        <v>264</v>
      </c>
      <c r="H6" s="68" t="s">
        <v>480</v>
      </c>
    </row>
    <row r="7" spans="2:8" x14ac:dyDescent="0.3">
      <c r="B7" s="1" t="s">
        <v>245</v>
      </c>
      <c r="D7" s="5">
        <v>0.25</v>
      </c>
      <c r="F7" s="1" t="s">
        <v>265</v>
      </c>
    </row>
    <row r="8" spans="2:8" x14ac:dyDescent="0.3">
      <c r="B8" s="1" t="s">
        <v>252</v>
      </c>
      <c r="D8" s="5">
        <v>0.3</v>
      </c>
      <c r="F8" s="1" t="s">
        <v>266</v>
      </c>
    </row>
    <row r="9" spans="2:8" x14ac:dyDescent="0.3">
      <c r="B9" s="1" t="s">
        <v>253</v>
      </c>
      <c r="D9" s="5">
        <v>0.33333332999999998</v>
      </c>
      <c r="F9" s="1" t="s">
        <v>267</v>
      </c>
    </row>
    <row r="10" spans="2:8" x14ac:dyDescent="0.3">
      <c r="B10" s="1" t="s">
        <v>246</v>
      </c>
      <c r="D10" s="5">
        <v>0.35</v>
      </c>
      <c r="F10" s="1" t="s">
        <v>256</v>
      </c>
    </row>
    <row r="11" spans="2:8" x14ac:dyDescent="0.3">
      <c r="B11" s="1" t="s">
        <v>247</v>
      </c>
      <c r="D11" s="5">
        <v>0.4</v>
      </c>
      <c r="F11" s="1" t="s">
        <v>268</v>
      </c>
    </row>
    <row r="12" spans="2:8" x14ac:dyDescent="0.3">
      <c r="B12" s="68" t="s">
        <v>248</v>
      </c>
      <c r="D12" s="5">
        <v>0.45</v>
      </c>
      <c r="F12" s="1" t="s">
        <v>269</v>
      </c>
    </row>
    <row r="13" spans="2:8" x14ac:dyDescent="0.3">
      <c r="B13" s="1" t="s">
        <v>249</v>
      </c>
      <c r="D13" s="5">
        <v>0.5</v>
      </c>
      <c r="F13" s="1" t="s">
        <v>260</v>
      </c>
    </row>
    <row r="14" spans="2:8" x14ac:dyDescent="0.3">
      <c r="B14" s="68" t="s">
        <v>461</v>
      </c>
      <c r="D14" s="5">
        <v>0.55000000000000004</v>
      </c>
      <c r="F14" s="1" t="s">
        <v>270</v>
      </c>
    </row>
    <row r="15" spans="2:8" x14ac:dyDescent="0.3">
      <c r="D15" s="5">
        <v>0.6</v>
      </c>
      <c r="F15" s="1" t="s">
        <v>290</v>
      </c>
    </row>
    <row r="16" spans="2:8" x14ac:dyDescent="0.3">
      <c r="D16" s="5">
        <v>0.65</v>
      </c>
      <c r="F16" s="1" t="s">
        <v>261</v>
      </c>
    </row>
    <row r="17" spans="4:6" x14ac:dyDescent="0.3">
      <c r="D17" s="5">
        <v>0.66666667000000002</v>
      </c>
      <c r="F17" s="1" t="s">
        <v>271</v>
      </c>
    </row>
    <row r="18" spans="4:6" x14ac:dyDescent="0.3">
      <c r="D18" s="5">
        <v>0.7</v>
      </c>
      <c r="F18" s="1" t="s">
        <v>296</v>
      </c>
    </row>
    <row r="19" spans="4:6" x14ac:dyDescent="0.3">
      <c r="D19" s="5">
        <v>0.75</v>
      </c>
      <c r="F19" s="1" t="s">
        <v>272</v>
      </c>
    </row>
    <row r="20" spans="4:6" x14ac:dyDescent="0.3">
      <c r="D20" s="5">
        <v>0.8</v>
      </c>
      <c r="F20" s="1" t="s">
        <v>257</v>
      </c>
    </row>
    <row r="21" spans="4:6" x14ac:dyDescent="0.3">
      <c r="D21" s="5">
        <v>0.85</v>
      </c>
      <c r="F21" s="1" t="s">
        <v>273</v>
      </c>
    </row>
    <row r="22" spans="4:6" x14ac:dyDescent="0.3">
      <c r="D22" s="5">
        <v>0.9</v>
      </c>
      <c r="F22" s="1" t="s">
        <v>293</v>
      </c>
    </row>
    <row r="23" spans="4:6" x14ac:dyDescent="0.3">
      <c r="D23" s="5">
        <v>0.95</v>
      </c>
      <c r="F23" s="1" t="s">
        <v>274</v>
      </c>
    </row>
    <row r="24" spans="4:6" x14ac:dyDescent="0.3">
      <c r="F24" s="1" t="s">
        <v>294</v>
      </c>
    </row>
    <row r="25" spans="4:6" x14ac:dyDescent="0.3">
      <c r="F25" s="1" t="s">
        <v>275</v>
      </c>
    </row>
    <row r="26" spans="4:6" x14ac:dyDescent="0.3">
      <c r="F26" s="1" t="s">
        <v>295</v>
      </c>
    </row>
    <row r="27" spans="4:6" x14ac:dyDescent="0.3">
      <c r="F27" s="1" t="s">
        <v>276</v>
      </c>
    </row>
    <row r="28" spans="4:6" x14ac:dyDescent="0.3">
      <c r="F28" s="1" t="s">
        <v>277</v>
      </c>
    </row>
    <row r="29" spans="4:6" x14ac:dyDescent="0.3">
      <c r="F29" s="1" t="s">
        <v>292</v>
      </c>
    </row>
    <row r="30" spans="4:6" x14ac:dyDescent="0.3">
      <c r="F30" s="1" t="s">
        <v>278</v>
      </c>
    </row>
    <row r="31" spans="4:6" x14ac:dyDescent="0.3">
      <c r="F31" s="1" t="s">
        <v>279</v>
      </c>
    </row>
    <row r="32" spans="4:6" x14ac:dyDescent="0.3">
      <c r="F32" s="1" t="s">
        <v>280</v>
      </c>
    </row>
    <row r="33" spans="6:6" x14ac:dyDescent="0.3">
      <c r="F33" s="1" t="s">
        <v>281</v>
      </c>
    </row>
    <row r="34" spans="6:6" x14ac:dyDescent="0.3">
      <c r="F34" s="1" t="s">
        <v>282</v>
      </c>
    </row>
    <row r="35" spans="6:6" x14ac:dyDescent="0.3">
      <c r="F35" s="1" t="s">
        <v>283</v>
      </c>
    </row>
    <row r="36" spans="6:6" x14ac:dyDescent="0.3">
      <c r="F36" s="1" t="s">
        <v>284</v>
      </c>
    </row>
    <row r="37" spans="6:6" x14ac:dyDescent="0.3">
      <c r="F37" s="1" t="s">
        <v>258</v>
      </c>
    </row>
    <row r="38" spans="6:6" x14ac:dyDescent="0.3">
      <c r="F38" s="1" t="s">
        <v>285</v>
      </c>
    </row>
    <row r="39" spans="6:6" x14ac:dyDescent="0.3">
      <c r="F39" s="1" t="s">
        <v>286</v>
      </c>
    </row>
    <row r="40" spans="6:6" x14ac:dyDescent="0.3">
      <c r="F40" s="1" t="s">
        <v>287</v>
      </c>
    </row>
    <row r="41" spans="6:6" x14ac:dyDescent="0.3">
      <c r="F41" s="1" t="s">
        <v>288</v>
      </c>
    </row>
    <row r="42" spans="6:6" x14ac:dyDescent="0.3">
      <c r="F42" s="1" t="s">
        <v>259</v>
      </c>
    </row>
    <row r="43" spans="6:6" x14ac:dyDescent="0.3">
      <c r="F43" s="1" t="s">
        <v>289</v>
      </c>
    </row>
    <row r="44" spans="6:6" x14ac:dyDescent="0.3">
      <c r="F44" s="68" t="s">
        <v>475</v>
      </c>
    </row>
    <row r="45" spans="6:6" x14ac:dyDescent="0.3">
      <c r="F45" s="1" t="s">
        <v>297</v>
      </c>
    </row>
    <row r="46" spans="6:6" x14ac:dyDescent="0.3">
      <c r="F46" s="1" t="s">
        <v>298</v>
      </c>
    </row>
    <row r="47" spans="6:6" x14ac:dyDescent="0.3">
      <c r="F47" s="1" t="s">
        <v>299</v>
      </c>
    </row>
    <row r="48" spans="6:6" x14ac:dyDescent="0.3">
      <c r="F48" s="56" t="s">
        <v>300</v>
      </c>
    </row>
    <row r="49" spans="6:6" x14ac:dyDescent="0.3">
      <c r="F49" s="68" t="s">
        <v>486</v>
      </c>
    </row>
    <row r="50" spans="6:6" x14ac:dyDescent="0.3">
      <c r="F50" s="68" t="s">
        <v>489</v>
      </c>
    </row>
    <row r="51" spans="6:6" x14ac:dyDescent="0.3">
      <c r="F51" s="68" t="s">
        <v>487</v>
      </c>
    </row>
  </sheetData>
  <sheetProtection selectLockedCells="1" selectUnlockedCells="1"/>
  <pageMargins left="0.7" right="0.7" top="0.75" bottom="0.75" header="0.3" footer="0.3"/>
  <drawing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CE72F-4988-49DA-B323-740518E1EBA7}">
  <sheetPr codeName="Sheet6">
    <tabColor theme="1" tint="0.499984740745262"/>
  </sheetPr>
  <dimension ref="B2:C11"/>
  <sheetViews>
    <sheetView workbookViewId="0"/>
  </sheetViews>
  <sheetFormatPr defaultRowHeight="14.4" x14ac:dyDescent="0.3"/>
  <cols>
    <col min="1" max="1" width="11.33203125" customWidth="1"/>
    <col min="2" max="2" width="9.109375" customWidth="1"/>
    <col min="3" max="3" width="47.109375" bestFit="1" customWidth="1"/>
  </cols>
  <sheetData>
    <row r="2" spans="2:3" x14ac:dyDescent="0.3">
      <c r="B2" t="s">
        <v>405</v>
      </c>
      <c r="C2" t="s">
        <v>406</v>
      </c>
    </row>
    <row r="3" spans="2:3" x14ac:dyDescent="0.3">
      <c r="B3" s="32">
        <v>0</v>
      </c>
      <c r="C3" t="s">
        <v>400</v>
      </c>
    </row>
    <row r="4" spans="2:3" x14ac:dyDescent="0.3">
      <c r="B4" s="32">
        <v>2</v>
      </c>
      <c r="C4" t="s">
        <v>444</v>
      </c>
    </row>
    <row r="5" spans="2:3" x14ac:dyDescent="0.3">
      <c r="B5" s="32">
        <v>3</v>
      </c>
      <c r="C5" t="s">
        <v>445</v>
      </c>
    </row>
    <row r="6" spans="2:3" x14ac:dyDescent="0.3">
      <c r="B6" s="32">
        <v>5</v>
      </c>
      <c r="C6" t="s">
        <v>404</v>
      </c>
    </row>
    <row r="7" spans="2:3" x14ac:dyDescent="0.3">
      <c r="B7" s="32">
        <v>6</v>
      </c>
      <c r="C7" t="s">
        <v>402</v>
      </c>
    </row>
    <row r="8" spans="2:3" x14ac:dyDescent="0.3">
      <c r="B8" s="32">
        <v>8</v>
      </c>
      <c r="C8" t="s">
        <v>446</v>
      </c>
    </row>
    <row r="9" spans="2:3" x14ac:dyDescent="0.3">
      <c r="B9" s="32">
        <v>9</v>
      </c>
      <c r="C9" t="s">
        <v>401</v>
      </c>
    </row>
    <row r="10" spans="2:3" x14ac:dyDescent="0.3">
      <c r="B10" s="32">
        <v>11</v>
      </c>
      <c r="C10" t="s">
        <v>403</v>
      </c>
    </row>
    <row r="11" spans="2:3" x14ac:dyDescent="0.3">
      <c r="B11" s="32" t="s">
        <v>407</v>
      </c>
      <c r="C11" t="s">
        <v>400</v>
      </c>
    </row>
  </sheetData>
  <sheetProtection selectLockedCells="1" selectUnlockedCells="1"/>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How to use this form</vt:lpstr>
      <vt:lpstr>Candidates</vt:lpstr>
      <vt:lpstr>Fees</vt:lpstr>
      <vt:lpstr>Allocations</vt:lpstr>
      <vt:lpstr>Regions</vt:lpstr>
      <vt:lpstr>Validations</vt:lpstr>
      <vt:lpstr>Errors</vt:lpstr>
      <vt:lpstr>Area</vt:lpstr>
      <vt:lpstr>England</vt:lpstr>
      <vt:lpstr>err_codes</vt:lpstr>
      <vt:lpstr>Islands</vt:lpstr>
      <vt:lpstr>N_Ireland</vt:lpstr>
      <vt:lpstr>Region</vt:lpstr>
      <vt:lpstr>Scotland</vt:lpstr>
      <vt:lpstr>Session</vt:lpstr>
      <vt:lpstr>Territory</vt:lpstr>
      <vt:lpstr>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Griffiths</dc:creator>
  <cp:lastModifiedBy>Gary Griffiths</cp:lastModifiedBy>
  <dcterms:created xsi:type="dcterms:W3CDTF">2023-12-12T15:52:34Z</dcterms:created>
  <dcterms:modified xsi:type="dcterms:W3CDTF">2026-08-05T09:56:53Z</dcterms:modified>
</cp:coreProperties>
</file>